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7\2017-12\"/>
    </mc:Choice>
  </mc:AlternateContent>
  <bookViews>
    <workbookView xWindow="240" yWindow="405" windowWidth="15120" windowHeight="7440" tabRatio="720"/>
  </bookViews>
  <sheets>
    <sheet name="Anexo F (CSA)" sheetId="8" r:id="rId1"/>
    <sheet name="Anexo G (TEAP)" sheetId="22" r:id="rId2"/>
    <sheet name="Anexo H (DAP)" sheetId="23" r:id="rId3"/>
    <sheet name="Anexo I (CAT)" sheetId="6" r:id="rId4"/>
    <sheet name="Anexo J (AVH)" sheetId="21" r:id="rId5"/>
  </sheets>
  <externalReferences>
    <externalReference r:id="rId6"/>
    <externalReference r:id="rId7"/>
    <externalReference r:id="rId8"/>
  </externalReferences>
  <calcPr calcId="171027"/>
</workbook>
</file>

<file path=xl/calcChain.xml><?xml version="1.0" encoding="utf-8"?>
<calcChain xmlns="http://schemas.openxmlformats.org/spreadsheetml/2006/main">
  <c r="D48" i="23" l="1"/>
  <c r="C48" i="23"/>
  <c r="E48" i="23" s="1"/>
  <c r="E47" i="23"/>
  <c r="D47" i="23"/>
  <c r="C47" i="23"/>
  <c r="D46" i="23"/>
  <c r="C46" i="23"/>
  <c r="E46" i="23" s="1"/>
  <c r="D45" i="23"/>
  <c r="C45" i="23"/>
  <c r="E45" i="23" s="1"/>
  <c r="E44" i="23"/>
  <c r="D43" i="23"/>
  <c r="C43" i="23"/>
  <c r="E43" i="23" s="1"/>
  <c r="E42" i="23"/>
  <c r="D42" i="23"/>
  <c r="C42" i="23"/>
  <c r="E41" i="23"/>
  <c r="D41" i="23"/>
  <c r="C41" i="23"/>
  <c r="D40" i="23"/>
  <c r="C40" i="23"/>
  <c r="E40" i="23" s="1"/>
  <c r="D39" i="23"/>
  <c r="C39" i="23"/>
  <c r="E39" i="23" s="1"/>
  <c r="E38" i="23"/>
  <c r="D38" i="23"/>
  <c r="C38" i="23"/>
  <c r="E37" i="23"/>
  <c r="D37" i="23"/>
  <c r="C37" i="23"/>
  <c r="D36" i="23"/>
  <c r="C36" i="23"/>
  <c r="E36" i="23" s="1"/>
  <c r="D35" i="23"/>
  <c r="C35" i="23"/>
  <c r="E35" i="23" s="1"/>
  <c r="E34" i="23"/>
  <c r="D34" i="23"/>
  <c r="C34" i="23"/>
  <c r="E33" i="23"/>
  <c r="D33" i="23"/>
  <c r="C33" i="23"/>
  <c r="D32" i="23"/>
  <c r="C32" i="23"/>
  <c r="E32" i="23" s="1"/>
  <c r="D31" i="23"/>
  <c r="C31" i="23"/>
  <c r="E31" i="23" s="1"/>
  <c r="E30" i="23"/>
  <c r="D30" i="23"/>
  <c r="C30" i="23"/>
  <c r="E29" i="23"/>
  <c r="D29" i="23"/>
  <c r="C29" i="23"/>
  <c r="D28" i="23"/>
  <c r="C28" i="23"/>
  <c r="E28" i="23" s="1"/>
  <c r="E27" i="23"/>
  <c r="D26" i="23"/>
  <c r="C26" i="23"/>
  <c r="E26" i="23" s="1"/>
  <c r="D25" i="23"/>
  <c r="C25" i="23"/>
  <c r="E25" i="23" s="1"/>
  <c r="E24" i="23"/>
  <c r="D24" i="23"/>
  <c r="C24" i="23"/>
  <c r="E23" i="23"/>
  <c r="D23" i="23"/>
  <c r="C23" i="23"/>
  <c r="D22" i="23"/>
  <c r="C22" i="23"/>
  <c r="E22" i="23" s="1"/>
  <c r="D21" i="23"/>
  <c r="C21" i="23"/>
  <c r="E21" i="23" s="1"/>
  <c r="E20" i="23"/>
  <c r="D20" i="23"/>
  <c r="C20" i="23"/>
  <c r="E19" i="23"/>
  <c r="D19" i="23"/>
  <c r="C19" i="23"/>
  <c r="D18" i="23"/>
  <c r="C18" i="23"/>
  <c r="E18" i="23" s="1"/>
  <c r="D17" i="23"/>
  <c r="C17" i="23"/>
  <c r="E17" i="23" s="1"/>
  <c r="E16" i="23"/>
  <c r="D16" i="23"/>
  <c r="C16" i="23"/>
  <c r="E15" i="23"/>
  <c r="D15" i="23"/>
  <c r="C15" i="23"/>
  <c r="D14" i="23"/>
  <c r="D49" i="23" s="1"/>
  <c r="C14" i="23"/>
  <c r="E14" i="23" s="1"/>
  <c r="E117" i="22"/>
  <c r="D117" i="22"/>
  <c r="G116" i="22"/>
  <c r="F116" i="22"/>
  <c r="E116" i="22"/>
  <c r="D116" i="22"/>
  <c r="H116" i="22" s="1"/>
  <c r="G115" i="22"/>
  <c r="G117" i="22" s="1"/>
  <c r="F115" i="22"/>
  <c r="F117" i="22" s="1"/>
  <c r="E115" i="22"/>
  <c r="D115" i="22"/>
  <c r="H115" i="22" s="1"/>
  <c r="H117" i="22" s="1"/>
  <c r="G114" i="22"/>
  <c r="D114" i="22"/>
  <c r="G113" i="22"/>
  <c r="F113" i="22"/>
  <c r="E113" i="22"/>
  <c r="D113" i="22"/>
  <c r="H113" i="22" s="1"/>
  <c r="G112" i="22"/>
  <c r="F112" i="22"/>
  <c r="F114" i="22" s="1"/>
  <c r="E112" i="22"/>
  <c r="E114" i="22" s="1"/>
  <c r="D112" i="22"/>
  <c r="H112" i="22" s="1"/>
  <c r="H114" i="22" s="1"/>
  <c r="F111" i="22"/>
  <c r="G110" i="22"/>
  <c r="G111" i="22" s="1"/>
  <c r="F110" i="22"/>
  <c r="E110" i="22"/>
  <c r="D110" i="22"/>
  <c r="H110" i="22" s="1"/>
  <c r="G109" i="22"/>
  <c r="F109" i="22"/>
  <c r="E109" i="22"/>
  <c r="E111" i="22" s="1"/>
  <c r="D109" i="22"/>
  <c r="D111" i="22" s="1"/>
  <c r="E108" i="22"/>
  <c r="G107" i="22"/>
  <c r="F107" i="22"/>
  <c r="F108" i="22" s="1"/>
  <c r="E107" i="22"/>
  <c r="D107" i="22"/>
  <c r="H107" i="22" s="1"/>
  <c r="G106" i="22"/>
  <c r="G108" i="22" s="1"/>
  <c r="F106" i="22"/>
  <c r="E106" i="22"/>
  <c r="D106" i="22"/>
  <c r="D108" i="22" s="1"/>
  <c r="H105" i="22"/>
  <c r="G105" i="22"/>
  <c r="F105" i="22"/>
  <c r="E105" i="22"/>
  <c r="D105" i="22"/>
  <c r="H104" i="22"/>
  <c r="H103" i="22"/>
  <c r="G102" i="22"/>
  <c r="G101" i="22"/>
  <c r="F101" i="22"/>
  <c r="E101" i="22"/>
  <c r="D101" i="22"/>
  <c r="D102" i="22" s="1"/>
  <c r="G100" i="22"/>
  <c r="F100" i="22"/>
  <c r="F102" i="22" s="1"/>
  <c r="E100" i="22"/>
  <c r="E102" i="22" s="1"/>
  <c r="D100" i="22"/>
  <c r="F99" i="22"/>
  <c r="G98" i="22"/>
  <c r="G99" i="22" s="1"/>
  <c r="F98" i="22"/>
  <c r="E98" i="22"/>
  <c r="D98" i="22"/>
  <c r="H98" i="22" s="1"/>
  <c r="G97" i="22"/>
  <c r="F97" i="22"/>
  <c r="E97" i="22"/>
  <c r="E99" i="22" s="1"/>
  <c r="D97" i="22"/>
  <c r="D99" i="22" s="1"/>
  <c r="E96" i="22"/>
  <c r="G95" i="22"/>
  <c r="F95" i="22"/>
  <c r="F96" i="22" s="1"/>
  <c r="E95" i="22"/>
  <c r="D95" i="22"/>
  <c r="H95" i="22" s="1"/>
  <c r="G94" i="22"/>
  <c r="G96" i="22" s="1"/>
  <c r="F94" i="22"/>
  <c r="E94" i="22"/>
  <c r="D94" i="22"/>
  <c r="D96" i="22" s="1"/>
  <c r="D93" i="22"/>
  <c r="G92" i="22"/>
  <c r="F92" i="22"/>
  <c r="E92" i="22"/>
  <c r="E93" i="22" s="1"/>
  <c r="D92" i="22"/>
  <c r="H92" i="22" s="1"/>
  <c r="G91" i="22"/>
  <c r="G93" i="22" s="1"/>
  <c r="F91" i="22"/>
  <c r="F93" i="22" s="1"/>
  <c r="E91" i="22"/>
  <c r="D91" i="22"/>
  <c r="H91" i="22" s="1"/>
  <c r="H93" i="22" s="1"/>
  <c r="G90" i="22"/>
  <c r="G89" i="22"/>
  <c r="F89" i="22"/>
  <c r="E89" i="22"/>
  <c r="D89" i="22"/>
  <c r="D90" i="22" s="1"/>
  <c r="G88" i="22"/>
  <c r="F88" i="22"/>
  <c r="F90" i="22" s="1"/>
  <c r="E88" i="22"/>
  <c r="E90" i="22" s="1"/>
  <c r="D88" i="22"/>
  <c r="H88" i="22" s="1"/>
  <c r="F87" i="22"/>
  <c r="G86" i="22"/>
  <c r="G87" i="22" s="1"/>
  <c r="F86" i="22"/>
  <c r="E86" i="22"/>
  <c r="D86" i="22"/>
  <c r="H86" i="22" s="1"/>
  <c r="G85" i="22"/>
  <c r="F85" i="22"/>
  <c r="E85" i="22"/>
  <c r="E87" i="22" s="1"/>
  <c r="D85" i="22"/>
  <c r="D87" i="22" s="1"/>
  <c r="E84" i="22"/>
  <c r="G83" i="22"/>
  <c r="F83" i="22"/>
  <c r="F84" i="22" s="1"/>
  <c r="E83" i="22"/>
  <c r="D83" i="22"/>
  <c r="G82" i="22"/>
  <c r="G84" i="22" s="1"/>
  <c r="F82" i="22"/>
  <c r="E82" i="22"/>
  <c r="D82" i="22"/>
  <c r="D84" i="22" s="1"/>
  <c r="D81" i="22"/>
  <c r="G80" i="22"/>
  <c r="F80" i="22"/>
  <c r="E80" i="22"/>
  <c r="E81" i="22" s="1"/>
  <c r="D80" i="22"/>
  <c r="G79" i="22"/>
  <c r="G81" i="22" s="1"/>
  <c r="F79" i="22"/>
  <c r="F81" i="22" s="1"/>
  <c r="E79" i="22"/>
  <c r="D79" i="22"/>
  <c r="G78" i="22"/>
  <c r="G77" i="22"/>
  <c r="F77" i="22"/>
  <c r="E77" i="22"/>
  <c r="D77" i="22"/>
  <c r="H77" i="22" s="1"/>
  <c r="G76" i="22"/>
  <c r="F76" i="22"/>
  <c r="F78" i="22" s="1"/>
  <c r="E76" i="22"/>
  <c r="E78" i="22" s="1"/>
  <c r="D76" i="22"/>
  <c r="F75" i="22"/>
  <c r="G74" i="22"/>
  <c r="G75" i="22" s="1"/>
  <c r="F74" i="22"/>
  <c r="E74" i="22"/>
  <c r="D74" i="22"/>
  <c r="H74" i="22" s="1"/>
  <c r="G73" i="22"/>
  <c r="F73" i="22"/>
  <c r="E73" i="22"/>
  <c r="E75" i="22" s="1"/>
  <c r="D73" i="22"/>
  <c r="D75" i="22" s="1"/>
  <c r="E72" i="22"/>
  <c r="G71" i="22"/>
  <c r="F71" i="22"/>
  <c r="F72" i="22" s="1"/>
  <c r="E71" i="22"/>
  <c r="D71" i="22"/>
  <c r="H71" i="22" s="1"/>
  <c r="G70" i="22"/>
  <c r="G72" i="22" s="1"/>
  <c r="F70" i="22"/>
  <c r="E70" i="22"/>
  <c r="D70" i="22"/>
  <c r="D72" i="22" s="1"/>
  <c r="D69" i="22"/>
  <c r="G68" i="22"/>
  <c r="F68" i="22"/>
  <c r="E68" i="22"/>
  <c r="E69" i="22" s="1"/>
  <c r="D68" i="22"/>
  <c r="H68" i="22" s="1"/>
  <c r="G67" i="22"/>
  <c r="G69" i="22" s="1"/>
  <c r="F67" i="22"/>
  <c r="F69" i="22" s="1"/>
  <c r="E67" i="22"/>
  <c r="D67" i="22"/>
  <c r="H67" i="22" s="1"/>
  <c r="H69" i="22" s="1"/>
  <c r="G66" i="22"/>
  <c r="G65" i="22"/>
  <c r="F65" i="22"/>
  <c r="E65" i="22"/>
  <c r="D65" i="22"/>
  <c r="D66" i="22" s="1"/>
  <c r="G64" i="22"/>
  <c r="F64" i="22"/>
  <c r="F66" i="22" s="1"/>
  <c r="E64" i="22"/>
  <c r="E66" i="22" s="1"/>
  <c r="D64" i="22"/>
  <c r="H64" i="22" s="1"/>
  <c r="F63" i="22"/>
  <c r="G62" i="22"/>
  <c r="G63" i="22" s="1"/>
  <c r="F62" i="22"/>
  <c r="E62" i="22"/>
  <c r="D62" i="22"/>
  <c r="H62" i="22" s="1"/>
  <c r="G61" i="22"/>
  <c r="F61" i="22"/>
  <c r="E61" i="22"/>
  <c r="E63" i="22" s="1"/>
  <c r="D61" i="22"/>
  <c r="D63" i="22" s="1"/>
  <c r="E60" i="22"/>
  <c r="G59" i="22"/>
  <c r="F59" i="22"/>
  <c r="F60" i="22" s="1"/>
  <c r="E59" i="22"/>
  <c r="D59" i="22"/>
  <c r="G58" i="22"/>
  <c r="G60" i="22" s="1"/>
  <c r="F58" i="22"/>
  <c r="E58" i="22"/>
  <c r="D58" i="22"/>
  <c r="D60" i="22" s="1"/>
  <c r="D57" i="22"/>
  <c r="G56" i="22"/>
  <c r="F56" i="22"/>
  <c r="E56" i="22"/>
  <c r="E57" i="22" s="1"/>
  <c r="D56" i="22"/>
  <c r="G55" i="22"/>
  <c r="G57" i="22" s="1"/>
  <c r="F55" i="22"/>
  <c r="F57" i="22" s="1"/>
  <c r="E55" i="22"/>
  <c r="D55" i="22"/>
  <c r="G54" i="22"/>
  <c r="F54" i="22"/>
  <c r="E54" i="22"/>
  <c r="D54" i="22"/>
  <c r="H53" i="22"/>
  <c r="H52" i="22"/>
  <c r="H54" i="22" s="1"/>
  <c r="E51" i="22"/>
  <c r="G50" i="22"/>
  <c r="G51" i="22" s="1"/>
  <c r="F50" i="22"/>
  <c r="F51" i="22" s="1"/>
  <c r="E50" i="22"/>
  <c r="D50" i="22"/>
  <c r="H50" i="22" s="1"/>
  <c r="G49" i="22"/>
  <c r="F49" i="22"/>
  <c r="E49" i="22"/>
  <c r="D49" i="22"/>
  <c r="D51" i="22" s="1"/>
  <c r="D48" i="22"/>
  <c r="G47" i="22"/>
  <c r="F47" i="22"/>
  <c r="F48" i="22" s="1"/>
  <c r="E47" i="22"/>
  <c r="E48" i="22" s="1"/>
  <c r="D47" i="22"/>
  <c r="G46" i="22"/>
  <c r="G48" i="22" s="1"/>
  <c r="F46" i="22"/>
  <c r="E46" i="22"/>
  <c r="D46" i="22"/>
  <c r="H46" i="22" s="1"/>
  <c r="E45" i="22"/>
  <c r="G44" i="22"/>
  <c r="F44" i="22"/>
  <c r="E44" i="22"/>
  <c r="D44" i="22"/>
  <c r="H44" i="22" s="1"/>
  <c r="G43" i="22"/>
  <c r="G45" i="22" s="1"/>
  <c r="F43" i="22"/>
  <c r="F45" i="22" s="1"/>
  <c r="E43" i="22"/>
  <c r="D43" i="22"/>
  <c r="H43" i="22" s="1"/>
  <c r="D42" i="22"/>
  <c r="G41" i="22"/>
  <c r="G42" i="22" s="1"/>
  <c r="F41" i="22"/>
  <c r="E41" i="22"/>
  <c r="D41" i="22"/>
  <c r="H41" i="22" s="1"/>
  <c r="G40" i="22"/>
  <c r="F40" i="22"/>
  <c r="F42" i="22" s="1"/>
  <c r="E40" i="22"/>
  <c r="D40" i="22"/>
  <c r="H40" i="22" s="1"/>
  <c r="H42" i="22" s="1"/>
  <c r="G38" i="22"/>
  <c r="F38" i="22"/>
  <c r="F39" i="22" s="1"/>
  <c r="E38" i="22"/>
  <c r="D38" i="22"/>
  <c r="H38" i="22" s="1"/>
  <c r="G37" i="22"/>
  <c r="G39" i="22" s="1"/>
  <c r="F37" i="22"/>
  <c r="E37" i="22"/>
  <c r="E39" i="22" s="1"/>
  <c r="D37" i="22"/>
  <c r="G35" i="22"/>
  <c r="F35" i="22"/>
  <c r="E35" i="22"/>
  <c r="E36" i="22" s="1"/>
  <c r="D35" i="22"/>
  <c r="G34" i="22"/>
  <c r="F34" i="22"/>
  <c r="F36" i="22" s="1"/>
  <c r="E34" i="22"/>
  <c r="D34" i="22"/>
  <c r="D36" i="22" s="1"/>
  <c r="D33" i="22"/>
  <c r="G32" i="22"/>
  <c r="F32" i="22"/>
  <c r="E32" i="22"/>
  <c r="D32" i="22"/>
  <c r="H32" i="22" s="1"/>
  <c r="G31" i="22"/>
  <c r="G33" i="22" s="1"/>
  <c r="F31" i="22"/>
  <c r="F33" i="22" s="1"/>
  <c r="E31" i="22"/>
  <c r="E33" i="22" s="1"/>
  <c r="D31" i="22"/>
  <c r="F30" i="22"/>
  <c r="G29" i="22"/>
  <c r="G30" i="22" s="1"/>
  <c r="F29" i="22"/>
  <c r="E29" i="22"/>
  <c r="D29" i="22"/>
  <c r="H29" i="22" s="1"/>
  <c r="G28" i="22"/>
  <c r="F28" i="22"/>
  <c r="E28" i="22"/>
  <c r="E30" i="22" s="1"/>
  <c r="D28" i="22"/>
  <c r="H28" i="22" s="1"/>
  <c r="H30" i="22" s="1"/>
  <c r="E27" i="22"/>
  <c r="G26" i="22"/>
  <c r="G27" i="22" s="1"/>
  <c r="F26" i="22"/>
  <c r="F27" i="22" s="1"/>
  <c r="E26" i="22"/>
  <c r="D26" i="22"/>
  <c r="H26" i="22" s="1"/>
  <c r="G25" i="22"/>
  <c r="F25" i="22"/>
  <c r="E25" i="22"/>
  <c r="D25" i="22"/>
  <c r="D27" i="22" s="1"/>
  <c r="D24" i="22"/>
  <c r="G23" i="22"/>
  <c r="F23" i="22"/>
  <c r="F24" i="22" s="1"/>
  <c r="E23" i="22"/>
  <c r="E24" i="22" s="1"/>
  <c r="D23" i="22"/>
  <c r="H23" i="22" s="1"/>
  <c r="G22" i="22"/>
  <c r="G24" i="22" s="1"/>
  <c r="F22" i="22"/>
  <c r="E22" i="22"/>
  <c r="D22" i="22"/>
  <c r="H22" i="22" s="1"/>
  <c r="H24" i="22" s="1"/>
  <c r="E21" i="22"/>
  <c r="G20" i="22"/>
  <c r="F20" i="22"/>
  <c r="E20" i="22"/>
  <c r="D20" i="22"/>
  <c r="H20" i="22" s="1"/>
  <c r="G19" i="22"/>
  <c r="G21" i="22" s="1"/>
  <c r="F19" i="22"/>
  <c r="F21" i="22" s="1"/>
  <c r="E19" i="22"/>
  <c r="D19" i="22"/>
  <c r="G17" i="22"/>
  <c r="G18" i="22" s="1"/>
  <c r="F17" i="22"/>
  <c r="E17" i="22"/>
  <c r="D17" i="22"/>
  <c r="H17" i="22" s="1"/>
  <c r="G16" i="22"/>
  <c r="F16" i="22"/>
  <c r="F18" i="22" s="1"/>
  <c r="E16" i="22"/>
  <c r="D16" i="22"/>
  <c r="D18" i="22" s="1"/>
  <c r="G14" i="22"/>
  <c r="F14" i="22"/>
  <c r="E14" i="22"/>
  <c r="D14" i="22"/>
  <c r="D119" i="22" s="1"/>
  <c r="G13" i="22"/>
  <c r="G15" i="22" s="1"/>
  <c r="F13" i="22"/>
  <c r="E13" i="22"/>
  <c r="E118" i="22" s="1"/>
  <c r="D13" i="22"/>
  <c r="H45" i="22" l="1"/>
  <c r="D15" i="22"/>
  <c r="D118" i="22"/>
  <c r="D120" i="22" s="1"/>
  <c r="H13" i="22"/>
  <c r="G119" i="22"/>
  <c r="D21" i="22"/>
  <c r="D30" i="22"/>
  <c r="H31" i="22"/>
  <c r="H33" i="22" s="1"/>
  <c r="G36" i="22"/>
  <c r="E42" i="22"/>
  <c r="H70" i="22"/>
  <c r="H72" i="22" s="1"/>
  <c r="D78" i="22"/>
  <c r="H94" i="22"/>
  <c r="H96" i="22" s="1"/>
  <c r="H16" i="22"/>
  <c r="H18" i="22" s="1"/>
  <c r="H34" i="22"/>
  <c r="H61" i="22"/>
  <c r="H63" i="22" s="1"/>
  <c r="H65" i="22"/>
  <c r="H66" i="22" s="1"/>
  <c r="H85" i="22"/>
  <c r="H87" i="22" s="1"/>
  <c r="H89" i="22"/>
  <c r="H90" i="22" s="1"/>
  <c r="F118" i="22"/>
  <c r="E119" i="22"/>
  <c r="E120" i="22" s="1"/>
  <c r="E15" i="22"/>
  <c r="E18" i="22"/>
  <c r="H35" i="22"/>
  <c r="D39" i="22"/>
  <c r="H37" i="22"/>
  <c r="H39" i="22" s="1"/>
  <c r="D45" i="22"/>
  <c r="H58" i="22"/>
  <c r="H82" i="22"/>
  <c r="H84" i="22" s="1"/>
  <c r="H100" i="22"/>
  <c r="H101" i="22"/>
  <c r="H14" i="22"/>
  <c r="H119" i="22" s="1"/>
  <c r="H25" i="22"/>
  <c r="H27" i="22" s="1"/>
  <c r="G118" i="22"/>
  <c r="F119" i="22"/>
  <c r="F15" i="22"/>
  <c r="H19" i="22"/>
  <c r="H21" i="22" s="1"/>
  <c r="H47" i="22"/>
  <c r="H48" i="22" s="1"/>
  <c r="H49" i="22"/>
  <c r="H51" i="22" s="1"/>
  <c r="H55" i="22"/>
  <c r="H57" i="22" s="1"/>
  <c r="H56" i="22"/>
  <c r="H59" i="22"/>
  <c r="H73" i="22"/>
  <c r="H75" i="22" s="1"/>
  <c r="H76" i="22"/>
  <c r="H78" i="22" s="1"/>
  <c r="H79" i="22"/>
  <c r="H80" i="22"/>
  <c r="H83" i="22"/>
  <c r="H97" i="22"/>
  <c r="H99" i="22" s="1"/>
  <c r="H109" i="22"/>
  <c r="H111" i="22" s="1"/>
  <c r="H106" i="22"/>
  <c r="H108" i="22" s="1"/>
  <c r="C49" i="23"/>
  <c r="E49" i="23" s="1"/>
  <c r="H60" i="22" l="1"/>
  <c r="F120" i="22"/>
  <c r="H15" i="22"/>
  <c r="H118" i="22"/>
  <c r="H120" i="22" s="1"/>
  <c r="G120" i="22"/>
  <c r="H36" i="22"/>
  <c r="H81" i="22"/>
  <c r="H102" i="22"/>
  <c r="D17" i="6" l="1"/>
  <c r="C17" i="6"/>
  <c r="E16" i="6"/>
  <c r="E15" i="6"/>
  <c r="E14" i="6"/>
  <c r="E17" i="6" l="1"/>
  <c r="D53" i="8"/>
  <c r="C53" i="8"/>
  <c r="E52" i="8" l="1"/>
  <c r="E45" i="8"/>
  <c r="E46" i="8"/>
  <c r="E47" i="8"/>
  <c r="E48" i="8"/>
  <c r="E51" i="8" l="1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9" i="8"/>
  <c r="E50" i="8"/>
  <c r="E14" i="8"/>
  <c r="E53" i="8" l="1"/>
</calcChain>
</file>

<file path=xl/sharedStrings.xml><?xml version="1.0" encoding="utf-8"?>
<sst xmlns="http://schemas.openxmlformats.org/spreadsheetml/2006/main" count="333" uniqueCount="135">
  <si>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</si>
  <si>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</si>
  <si>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</si>
  <si>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</si>
  <si>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</si>
  <si>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</si>
  <si>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</si>
  <si>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</si>
  <si>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</si>
  <si>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</si>
  <si>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</si>
  <si>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</si>
  <si>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</si>
  <si>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</si>
  <si>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</si>
  <si>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</si>
  <si>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</si>
  <si>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</si>
  <si>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</si>
  <si>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</si>
  <si>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</si>
  <si>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</si>
  <si>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</si>
  <si>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</si>
  <si>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</si>
  <si>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</si>
  <si>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</si>
  <si>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</si>
  <si>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</si>
  <si>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</si>
  <si>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</si>
  <si>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</si>
  <si>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</si>
  <si>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</si>
  <si>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</si>
  <si>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</si>
  <si>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</si>
  <si>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</si>
  <si>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</si>
  <si>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</si>
  <si>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</si>
  <si>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</si>
  <si>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</si>
  <si>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</si>
  <si>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</si>
  <si>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</si>
  <si>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</si>
  <si>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</si>
  <si>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</si>
  <si>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</si>
  <si>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</si>
  <si>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</si>
  <si>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</si>
  <si>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</si>
  <si>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</si>
  <si>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</si>
  <si>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</si>
  <si>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</si>
  <si>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</si>
  <si>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</si>
  <si>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</si>
  <si>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</si>
  <si>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</si>
  <si>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</si>
  <si>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</si>
  <si>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</si>
  <si>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</si>
  <si>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</si>
  <si>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</si>
  <si>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</si>
  <si>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</si>
  <si>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</si>
  <si>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</si>
  <si>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</si>
  <si>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</si>
  <si>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</si>
  <si>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</si>
  <si>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</si>
  <si>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</si>
  <si>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</si>
  <si>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</si>
  <si>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</si>
  <si>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</si>
  <si>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</si>
  <si>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</si>
  <si>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</si>
  <si>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</si>
  <si>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</si>
  <si>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</si>
  <si>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</si>
  <si>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</si>
  <si>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</si>
  <si>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</si>
  <si>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</si>
  <si>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</si>
  <si>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</si>
  <si>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</si>
  <si>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</si>
  <si>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</si>
  <si>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Chorrillos</t>
  </si>
  <si>
    <t>TP Huacho</t>
  </si>
  <si>
    <t>TP La Molina</t>
  </si>
  <si>
    <t>TP La Victoria</t>
  </si>
  <si>
    <t>TP Larco</t>
  </si>
  <si>
    <t>TP Minka2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</si>
  <si>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</si>
  <si>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</si>
  <si>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</si>
  <si>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</si>
  <si>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</si>
  <si>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</si>
  <si>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</si>
  <si>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</si>
  <si>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</si>
  <si>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</si>
  <si>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</si>
  <si>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</si>
  <si>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</si>
  <si>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</si>
  <si>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</si>
  <si>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</si>
  <si>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</si>
  <si>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</si>
  <si>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</si>
  <si>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</si>
  <si>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</si>
  <si>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</si>
  <si>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</si>
  <si>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</si>
  <si>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</si>
  <si>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</si>
  <si>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</si>
  <si>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</si>
  <si>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 xml:space="preserve">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</si>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</sst>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TOsipt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TOsipt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TOsip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2TOsiptel"/>
    </sheetNames>
    <sheetDataSet>
      <sheetData sheetId="0">
        <row r="1"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1403</v>
          </cell>
          <cell r="C2">
            <v>405</v>
          </cell>
          <cell r="D2">
            <v>3311</v>
          </cell>
          <cell r="E2">
            <v>356</v>
          </cell>
          <cell r="F2">
            <v>5475</v>
          </cell>
        </row>
        <row r="3">
          <cell r="A3" t="str">
            <v>TP_Cercado de Lima</v>
          </cell>
          <cell r="B3">
            <v>2359</v>
          </cell>
          <cell r="C3">
            <v>482</v>
          </cell>
          <cell r="D3">
            <v>6616</v>
          </cell>
          <cell r="E3">
            <v>492</v>
          </cell>
          <cell r="F3">
            <v>9949</v>
          </cell>
        </row>
        <row r="4">
          <cell r="A4" t="str">
            <v>TP_Chiclayo</v>
          </cell>
          <cell r="B4">
            <v>626</v>
          </cell>
          <cell r="C4">
            <v>114</v>
          </cell>
          <cell r="D4">
            <v>2056</v>
          </cell>
          <cell r="E4">
            <v>127</v>
          </cell>
          <cell r="F4">
            <v>2923</v>
          </cell>
        </row>
        <row r="5">
          <cell r="A5" t="str">
            <v>TP_Chimbote</v>
          </cell>
          <cell r="B5">
            <v>998</v>
          </cell>
          <cell r="C5">
            <v>267</v>
          </cell>
          <cell r="D5">
            <v>3583</v>
          </cell>
          <cell r="E5">
            <v>86</v>
          </cell>
          <cell r="F5">
            <v>4934</v>
          </cell>
        </row>
        <row r="6">
          <cell r="A6" t="str">
            <v>TP_Chincha</v>
          </cell>
          <cell r="B6">
            <v>279</v>
          </cell>
          <cell r="C6">
            <v>252</v>
          </cell>
          <cell r="D6">
            <v>3412</v>
          </cell>
          <cell r="E6">
            <v>227</v>
          </cell>
          <cell r="F6">
            <v>4170</v>
          </cell>
        </row>
        <row r="7">
          <cell r="A7" t="str">
            <v>TP_Cuzco</v>
          </cell>
          <cell r="B7">
            <v>620</v>
          </cell>
          <cell r="C7">
            <v>63</v>
          </cell>
          <cell r="D7">
            <v>1493</v>
          </cell>
          <cell r="E7">
            <v>133</v>
          </cell>
          <cell r="F7">
            <v>2309</v>
          </cell>
        </row>
        <row r="8">
          <cell r="A8" t="str">
            <v>TP_Huacho</v>
          </cell>
          <cell r="B8">
            <v>229</v>
          </cell>
          <cell r="C8">
            <v>277</v>
          </cell>
          <cell r="D8">
            <v>1624</v>
          </cell>
          <cell r="E8">
            <v>202</v>
          </cell>
          <cell r="F8">
            <v>2332</v>
          </cell>
        </row>
        <row r="9">
          <cell r="A9" t="str">
            <v>TP_Huancayo</v>
          </cell>
          <cell r="B9">
            <v>264</v>
          </cell>
          <cell r="C9">
            <v>64</v>
          </cell>
          <cell r="D9">
            <v>2596</v>
          </cell>
          <cell r="E9">
            <v>199</v>
          </cell>
          <cell r="F9">
            <v>3123</v>
          </cell>
        </row>
        <row r="10">
          <cell r="A10" t="str">
            <v>TP_Ica</v>
          </cell>
          <cell r="B10">
            <v>19</v>
          </cell>
          <cell r="C10">
            <v>13</v>
          </cell>
          <cell r="D10">
            <v>3961</v>
          </cell>
          <cell r="E10">
            <v>39</v>
          </cell>
          <cell r="F10">
            <v>4032</v>
          </cell>
        </row>
        <row r="11">
          <cell r="A11" t="str">
            <v>TP_Ilo</v>
          </cell>
          <cell r="B11">
            <v>210</v>
          </cell>
          <cell r="C11">
            <v>4</v>
          </cell>
          <cell r="D11">
            <v>1426</v>
          </cell>
          <cell r="E11">
            <v>35</v>
          </cell>
          <cell r="F11">
            <v>1675</v>
          </cell>
        </row>
        <row r="12">
          <cell r="A12" t="str">
            <v>TP_NS Jockey Plaza</v>
          </cell>
          <cell r="B12">
            <v>1568</v>
          </cell>
          <cell r="C12">
            <v>196</v>
          </cell>
          <cell r="D12">
            <v>2877</v>
          </cell>
          <cell r="E12">
            <v>119</v>
          </cell>
          <cell r="F12">
            <v>4760</v>
          </cell>
        </row>
        <row r="13">
          <cell r="A13" t="str">
            <v>TP_Juliaca</v>
          </cell>
          <cell r="B13">
            <v>252</v>
          </cell>
          <cell r="C13">
            <v>35</v>
          </cell>
          <cell r="D13">
            <v>1603</v>
          </cell>
          <cell r="E13">
            <v>55</v>
          </cell>
          <cell r="F13">
            <v>1945</v>
          </cell>
        </row>
        <row r="14">
          <cell r="A14" t="str">
            <v>TP_Larco</v>
          </cell>
          <cell r="B14">
            <v>1943</v>
          </cell>
          <cell r="C14">
            <v>179</v>
          </cell>
          <cell r="D14">
            <v>2726</v>
          </cell>
          <cell r="E14">
            <v>150</v>
          </cell>
          <cell r="F14">
            <v>4998</v>
          </cell>
        </row>
        <row r="15">
          <cell r="A15" t="str">
            <v>TP_Cono Norte</v>
          </cell>
          <cell r="B15">
            <v>496</v>
          </cell>
          <cell r="C15">
            <v>147</v>
          </cell>
          <cell r="D15">
            <v>2193</v>
          </cell>
          <cell r="E15">
            <v>245</v>
          </cell>
          <cell r="F15">
            <v>3081</v>
          </cell>
        </row>
        <row r="16">
          <cell r="A16" t="str">
            <v>TP_NS Megaplaza</v>
          </cell>
          <cell r="B16">
            <v>4820</v>
          </cell>
          <cell r="C16">
            <v>1022</v>
          </cell>
          <cell r="D16">
            <v>7686</v>
          </cell>
          <cell r="E16">
            <v>796</v>
          </cell>
          <cell r="F16">
            <v>14324</v>
          </cell>
        </row>
        <row r="17">
          <cell r="A17" t="str">
            <v>TP_Miraflores</v>
          </cell>
          <cell r="B17">
            <v>752</v>
          </cell>
          <cell r="C17">
            <v>113</v>
          </cell>
          <cell r="D17">
            <v>1931</v>
          </cell>
          <cell r="E17">
            <v>99</v>
          </cell>
          <cell r="F17">
            <v>2895</v>
          </cell>
        </row>
        <row r="18">
          <cell r="A18" t="str">
            <v>TP_Paita</v>
          </cell>
          <cell r="B18">
            <v>475</v>
          </cell>
          <cell r="C18">
            <v>81</v>
          </cell>
          <cell r="D18">
            <v>902</v>
          </cell>
          <cell r="E18">
            <v>53</v>
          </cell>
          <cell r="F18">
            <v>1511</v>
          </cell>
        </row>
        <row r="19">
          <cell r="A19" t="str">
            <v>TP_Piura</v>
          </cell>
          <cell r="B19">
            <v>534</v>
          </cell>
          <cell r="C19">
            <v>140</v>
          </cell>
          <cell r="D19">
            <v>3511</v>
          </cell>
          <cell r="E19">
            <v>61</v>
          </cell>
          <cell r="F19">
            <v>4246</v>
          </cell>
        </row>
        <row r="20">
          <cell r="A20" t="str">
            <v>TP_Plaza Republica</v>
          </cell>
          <cell r="B20">
            <v>1295</v>
          </cell>
          <cell r="C20">
            <v>214</v>
          </cell>
          <cell r="D20">
            <v>3304</v>
          </cell>
          <cell r="E20">
            <v>288</v>
          </cell>
          <cell r="F20">
            <v>5101</v>
          </cell>
        </row>
        <row r="21">
          <cell r="A21" t="str">
            <v>TP_San Borja</v>
          </cell>
          <cell r="B21">
            <v>758</v>
          </cell>
          <cell r="C21">
            <v>126</v>
          </cell>
          <cell r="D21">
            <v>2220</v>
          </cell>
          <cell r="E21">
            <v>38</v>
          </cell>
          <cell r="F21">
            <v>3142</v>
          </cell>
        </row>
        <row r="22">
          <cell r="A22" t="str">
            <v>TP_San Miguel</v>
          </cell>
          <cell r="B22">
            <v>656</v>
          </cell>
          <cell r="C22">
            <v>173</v>
          </cell>
          <cell r="D22">
            <v>2999</v>
          </cell>
          <cell r="E22">
            <v>134</v>
          </cell>
          <cell r="F22">
            <v>3962</v>
          </cell>
        </row>
        <row r="23">
          <cell r="A23" t="str">
            <v>TP_Santa Anita</v>
          </cell>
          <cell r="B23">
            <v>574</v>
          </cell>
          <cell r="C23">
            <v>383</v>
          </cell>
          <cell r="D23">
            <v>2881</v>
          </cell>
          <cell r="E23">
            <v>178</v>
          </cell>
          <cell r="F23">
            <v>4016</v>
          </cell>
        </row>
        <row r="24">
          <cell r="A24" t="str">
            <v>TP_San Juan de Lurigancho</v>
          </cell>
          <cell r="B24">
            <v>1282</v>
          </cell>
          <cell r="C24">
            <v>210</v>
          </cell>
          <cell r="D24">
            <v>4455</v>
          </cell>
          <cell r="E24">
            <v>240</v>
          </cell>
          <cell r="F24">
            <v>6187</v>
          </cell>
        </row>
        <row r="25">
          <cell r="A25" t="str">
            <v>TP_San Juan de Miraflores</v>
          </cell>
          <cell r="B25">
            <v>861</v>
          </cell>
          <cell r="C25">
            <v>560</v>
          </cell>
          <cell r="D25">
            <v>3300</v>
          </cell>
          <cell r="E25">
            <v>424</v>
          </cell>
          <cell r="F25">
            <v>5145</v>
          </cell>
        </row>
        <row r="26">
          <cell r="A26" t="str">
            <v>TP_Tacna</v>
          </cell>
          <cell r="B26">
            <v>881</v>
          </cell>
          <cell r="C26">
            <v>114</v>
          </cell>
          <cell r="D26">
            <v>2986</v>
          </cell>
          <cell r="E26">
            <v>220</v>
          </cell>
          <cell r="F26">
            <v>4201</v>
          </cell>
        </row>
        <row r="27">
          <cell r="A27" t="str">
            <v>TP_Talara</v>
          </cell>
          <cell r="B27">
            <v>178</v>
          </cell>
          <cell r="C27">
            <v>14</v>
          </cell>
          <cell r="D27">
            <v>2204</v>
          </cell>
          <cell r="E27">
            <v>31</v>
          </cell>
          <cell r="F27">
            <v>2427</v>
          </cell>
        </row>
        <row r="28">
          <cell r="A28" t="str">
            <v>TP_Trujillo</v>
          </cell>
          <cell r="B28">
            <v>887</v>
          </cell>
          <cell r="C28">
            <v>404</v>
          </cell>
          <cell r="D28">
            <v>2393</v>
          </cell>
          <cell r="E28">
            <v>277</v>
          </cell>
          <cell r="F28">
            <v>3961</v>
          </cell>
        </row>
        <row r="29">
          <cell r="A29" t="str">
            <v>TP_Tumbes</v>
          </cell>
          <cell r="B29">
            <v>381</v>
          </cell>
          <cell r="C29">
            <v>9</v>
          </cell>
          <cell r="D29">
            <v>875</v>
          </cell>
          <cell r="E29">
            <v>57</v>
          </cell>
          <cell r="F29">
            <v>1322</v>
          </cell>
        </row>
        <row r="30">
          <cell r="A30" t="str">
            <v>TP_Chorrillos</v>
          </cell>
          <cell r="B30">
            <v>948</v>
          </cell>
          <cell r="C30">
            <v>449</v>
          </cell>
          <cell r="D30">
            <v>2880</v>
          </cell>
          <cell r="E30">
            <v>485</v>
          </cell>
          <cell r="F30">
            <v>4762</v>
          </cell>
        </row>
        <row r="31">
          <cell r="A31" t="str">
            <v>TP_La Victoria</v>
          </cell>
          <cell r="D31">
            <v>4006</v>
          </cell>
          <cell r="F31">
            <v>4006</v>
          </cell>
        </row>
        <row r="32">
          <cell r="A32" t="str">
            <v>TP_Minka2</v>
          </cell>
          <cell r="B32">
            <v>3847</v>
          </cell>
          <cell r="C32">
            <v>599</v>
          </cell>
          <cell r="D32">
            <v>7163</v>
          </cell>
          <cell r="E32">
            <v>641</v>
          </cell>
          <cell r="F32">
            <v>12250</v>
          </cell>
        </row>
        <row r="33">
          <cell r="A33" t="str">
            <v>TP_Open Angamos</v>
          </cell>
          <cell r="B33">
            <v>1548</v>
          </cell>
          <cell r="C33">
            <v>99</v>
          </cell>
          <cell r="D33">
            <v>3964</v>
          </cell>
          <cell r="E33">
            <v>143</v>
          </cell>
          <cell r="F33">
            <v>5754</v>
          </cell>
        </row>
        <row r="34">
          <cell r="A34" t="str">
            <v>TP_Primavera</v>
          </cell>
          <cell r="B34">
            <v>565</v>
          </cell>
          <cell r="C34">
            <v>76</v>
          </cell>
          <cell r="D34">
            <v>2557</v>
          </cell>
          <cell r="E34">
            <v>98</v>
          </cell>
          <cell r="F34">
            <v>3296</v>
          </cell>
        </row>
        <row r="35">
          <cell r="B35">
            <v>32508</v>
          </cell>
          <cell r="C35">
            <v>7284</v>
          </cell>
          <cell r="D35">
            <v>101694</v>
          </cell>
          <cell r="E35">
            <v>6728</v>
          </cell>
          <cell r="F35">
            <v>148214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l"/>
    </sheetNames>
    <sheetDataSet>
      <sheetData sheetId="0">
        <row r="1"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1645</v>
          </cell>
          <cell r="C2">
            <v>411</v>
          </cell>
          <cell r="D2">
            <v>3468</v>
          </cell>
          <cell r="E2">
            <v>363</v>
          </cell>
          <cell r="F2">
            <v>5887</v>
          </cell>
        </row>
        <row r="3">
          <cell r="A3" t="str">
            <v>TP_Cercado de Lima</v>
          </cell>
          <cell r="B3">
            <v>2512</v>
          </cell>
          <cell r="C3">
            <v>799</v>
          </cell>
          <cell r="D3">
            <v>10109</v>
          </cell>
          <cell r="E3">
            <v>792</v>
          </cell>
          <cell r="F3">
            <v>14212</v>
          </cell>
        </row>
        <row r="4">
          <cell r="A4" t="str">
            <v>TP_Chiclayo</v>
          </cell>
          <cell r="B4">
            <v>1023</v>
          </cell>
          <cell r="C4">
            <v>180</v>
          </cell>
          <cell r="D4">
            <v>3237</v>
          </cell>
          <cell r="E4">
            <v>201</v>
          </cell>
          <cell r="F4">
            <v>4641</v>
          </cell>
        </row>
        <row r="5">
          <cell r="A5" t="str">
            <v>TP_Chimbote</v>
          </cell>
          <cell r="B5">
            <v>1026</v>
          </cell>
          <cell r="C5">
            <v>376</v>
          </cell>
          <cell r="D5">
            <v>5148</v>
          </cell>
          <cell r="E5">
            <v>117</v>
          </cell>
          <cell r="F5">
            <v>6667</v>
          </cell>
        </row>
        <row r="6">
          <cell r="A6" t="str">
            <v>TP_Chincha</v>
          </cell>
          <cell r="B6">
            <v>318</v>
          </cell>
          <cell r="C6">
            <v>297</v>
          </cell>
          <cell r="D6">
            <v>4005</v>
          </cell>
          <cell r="E6">
            <v>270</v>
          </cell>
          <cell r="F6">
            <v>4890</v>
          </cell>
        </row>
        <row r="7">
          <cell r="A7" t="str">
            <v>TP_Cuzco</v>
          </cell>
          <cell r="B7">
            <v>835</v>
          </cell>
          <cell r="C7">
            <v>80</v>
          </cell>
          <cell r="D7">
            <v>2034</v>
          </cell>
          <cell r="E7">
            <v>176</v>
          </cell>
          <cell r="F7">
            <v>3125</v>
          </cell>
        </row>
        <row r="8">
          <cell r="A8" t="str">
            <v>TP_Huacho</v>
          </cell>
          <cell r="B8">
            <v>273</v>
          </cell>
          <cell r="C8">
            <v>360</v>
          </cell>
          <cell r="D8">
            <v>2014</v>
          </cell>
          <cell r="E8">
            <v>256</v>
          </cell>
          <cell r="F8">
            <v>2903</v>
          </cell>
        </row>
        <row r="9">
          <cell r="A9" t="str">
            <v>TP_Huancayo</v>
          </cell>
          <cell r="B9">
            <v>265</v>
          </cell>
          <cell r="C9">
            <v>100</v>
          </cell>
          <cell r="D9">
            <v>3517</v>
          </cell>
          <cell r="E9">
            <v>296</v>
          </cell>
          <cell r="F9">
            <v>4178</v>
          </cell>
        </row>
        <row r="10">
          <cell r="A10" t="str">
            <v>TP_Ica</v>
          </cell>
          <cell r="B10">
            <v>19</v>
          </cell>
          <cell r="C10">
            <v>15</v>
          </cell>
          <cell r="D10">
            <v>4652</v>
          </cell>
          <cell r="E10">
            <v>44</v>
          </cell>
          <cell r="F10">
            <v>4730</v>
          </cell>
        </row>
        <row r="11">
          <cell r="A11" t="str">
            <v>TP_Ilo</v>
          </cell>
          <cell r="B11">
            <v>281</v>
          </cell>
          <cell r="C11">
            <v>4</v>
          </cell>
          <cell r="D11">
            <v>1846</v>
          </cell>
          <cell r="E11">
            <v>46</v>
          </cell>
          <cell r="F11">
            <v>2177</v>
          </cell>
        </row>
        <row r="12">
          <cell r="A12" t="str">
            <v>TP_NS Jockey Plaza</v>
          </cell>
          <cell r="B12">
            <v>1770</v>
          </cell>
          <cell r="C12">
            <v>265</v>
          </cell>
          <cell r="D12">
            <v>3936</v>
          </cell>
          <cell r="E12">
            <v>165</v>
          </cell>
          <cell r="F12">
            <v>6136</v>
          </cell>
        </row>
        <row r="13">
          <cell r="A13" t="str">
            <v>TP_Juliaca</v>
          </cell>
          <cell r="B13">
            <v>271</v>
          </cell>
          <cell r="C13">
            <v>42</v>
          </cell>
          <cell r="D13">
            <v>1784</v>
          </cell>
          <cell r="E13">
            <v>63</v>
          </cell>
          <cell r="F13">
            <v>2160</v>
          </cell>
        </row>
        <row r="14">
          <cell r="A14" t="str">
            <v>TP_Larco</v>
          </cell>
          <cell r="B14">
            <v>2387</v>
          </cell>
          <cell r="C14">
            <v>269</v>
          </cell>
          <cell r="D14">
            <v>3876</v>
          </cell>
          <cell r="E14">
            <v>230</v>
          </cell>
          <cell r="F14">
            <v>6762</v>
          </cell>
        </row>
        <row r="15">
          <cell r="A15" t="str">
            <v>TP_Cono Norte</v>
          </cell>
          <cell r="B15">
            <v>558</v>
          </cell>
          <cell r="C15">
            <v>197</v>
          </cell>
          <cell r="D15">
            <v>2770</v>
          </cell>
          <cell r="E15">
            <v>340</v>
          </cell>
          <cell r="F15">
            <v>3865</v>
          </cell>
        </row>
        <row r="16">
          <cell r="A16" t="str">
            <v>TP_NS Megaplaza</v>
          </cell>
          <cell r="B16">
            <v>5438</v>
          </cell>
          <cell r="C16">
            <v>1576</v>
          </cell>
          <cell r="D16">
            <v>11495</v>
          </cell>
          <cell r="E16">
            <v>1206</v>
          </cell>
          <cell r="F16">
            <v>19715</v>
          </cell>
        </row>
        <row r="17">
          <cell r="A17" t="str">
            <v>TP_Miraflores</v>
          </cell>
          <cell r="B17">
            <v>790</v>
          </cell>
          <cell r="C17">
            <v>151</v>
          </cell>
          <cell r="D17">
            <v>2441</v>
          </cell>
          <cell r="E17">
            <v>136</v>
          </cell>
          <cell r="F17">
            <v>3518</v>
          </cell>
        </row>
        <row r="18">
          <cell r="A18" t="str">
            <v>TP_Paita</v>
          </cell>
          <cell r="B18">
            <v>506</v>
          </cell>
          <cell r="C18">
            <v>102</v>
          </cell>
          <cell r="D18">
            <v>1125</v>
          </cell>
          <cell r="E18">
            <v>70</v>
          </cell>
          <cell r="F18">
            <v>1803</v>
          </cell>
        </row>
        <row r="19">
          <cell r="A19" t="str">
            <v>TP_Piura</v>
          </cell>
          <cell r="B19">
            <v>629</v>
          </cell>
          <cell r="C19">
            <v>188</v>
          </cell>
          <cell r="D19">
            <v>4791</v>
          </cell>
          <cell r="E19">
            <v>82</v>
          </cell>
          <cell r="F19">
            <v>5690</v>
          </cell>
        </row>
        <row r="20">
          <cell r="A20" t="str">
            <v>TP_Plaza Republica</v>
          </cell>
          <cell r="B20">
            <v>1445</v>
          </cell>
          <cell r="C20">
            <v>273</v>
          </cell>
          <cell r="D20">
            <v>4038</v>
          </cell>
          <cell r="E20">
            <v>360</v>
          </cell>
          <cell r="F20">
            <v>6116</v>
          </cell>
        </row>
        <row r="21">
          <cell r="A21" t="str">
            <v>TP_San Borja</v>
          </cell>
          <cell r="B21">
            <v>910</v>
          </cell>
          <cell r="C21">
            <v>195</v>
          </cell>
          <cell r="D21">
            <v>3185</v>
          </cell>
          <cell r="E21">
            <v>57</v>
          </cell>
          <cell r="F21">
            <v>4347</v>
          </cell>
        </row>
        <row r="22">
          <cell r="A22" t="str">
            <v>TP_San Miguel</v>
          </cell>
          <cell r="B22">
            <v>771</v>
          </cell>
          <cell r="C22">
            <v>223</v>
          </cell>
          <cell r="D22">
            <v>3994</v>
          </cell>
          <cell r="E22">
            <v>188</v>
          </cell>
          <cell r="F22">
            <v>5176</v>
          </cell>
        </row>
        <row r="23">
          <cell r="A23" t="str">
            <v>TP_Santa Anita</v>
          </cell>
          <cell r="B23">
            <v>640</v>
          </cell>
          <cell r="C23">
            <v>440</v>
          </cell>
          <cell r="D23">
            <v>3310</v>
          </cell>
          <cell r="E23">
            <v>208</v>
          </cell>
          <cell r="F23">
            <v>4598</v>
          </cell>
        </row>
        <row r="24">
          <cell r="A24" t="str">
            <v>TP_San Juan de Lurigancho</v>
          </cell>
          <cell r="B24">
            <v>1399</v>
          </cell>
          <cell r="C24">
            <v>277</v>
          </cell>
          <cell r="D24">
            <v>5446</v>
          </cell>
          <cell r="E24">
            <v>310</v>
          </cell>
          <cell r="F24">
            <v>7432</v>
          </cell>
        </row>
        <row r="25">
          <cell r="A25" t="str">
            <v>TP_San Juan de Miraflores</v>
          </cell>
          <cell r="B25">
            <v>902</v>
          </cell>
          <cell r="C25">
            <v>746</v>
          </cell>
          <cell r="D25">
            <v>4317</v>
          </cell>
          <cell r="E25">
            <v>590</v>
          </cell>
          <cell r="F25">
            <v>6555</v>
          </cell>
        </row>
        <row r="26">
          <cell r="A26" t="str">
            <v>TP_Tacna</v>
          </cell>
          <cell r="B26">
            <v>923</v>
          </cell>
          <cell r="C26">
            <v>129</v>
          </cell>
          <cell r="D26">
            <v>3299</v>
          </cell>
          <cell r="E26">
            <v>243</v>
          </cell>
          <cell r="F26">
            <v>4594</v>
          </cell>
        </row>
        <row r="27">
          <cell r="A27" t="str">
            <v>TP_Talara</v>
          </cell>
          <cell r="B27">
            <v>214</v>
          </cell>
          <cell r="C27">
            <v>17</v>
          </cell>
          <cell r="D27">
            <v>2556</v>
          </cell>
          <cell r="E27">
            <v>40</v>
          </cell>
          <cell r="F27">
            <v>2827</v>
          </cell>
        </row>
        <row r="28">
          <cell r="A28" t="str">
            <v>TP_Trujillo</v>
          </cell>
          <cell r="B28">
            <v>1068</v>
          </cell>
          <cell r="C28">
            <v>516</v>
          </cell>
          <cell r="D28">
            <v>2927</v>
          </cell>
          <cell r="E28">
            <v>356</v>
          </cell>
          <cell r="F28">
            <v>4867</v>
          </cell>
        </row>
        <row r="29">
          <cell r="A29" t="str">
            <v>TP_Tumbes</v>
          </cell>
          <cell r="B29">
            <v>800</v>
          </cell>
          <cell r="C29">
            <v>24</v>
          </cell>
          <cell r="D29">
            <v>1540</v>
          </cell>
          <cell r="E29">
            <v>111</v>
          </cell>
          <cell r="F29">
            <v>2475</v>
          </cell>
        </row>
        <row r="30">
          <cell r="A30" t="str">
            <v>TP_Chorrillos</v>
          </cell>
          <cell r="B30">
            <v>1063</v>
          </cell>
          <cell r="C30">
            <v>525</v>
          </cell>
          <cell r="D30">
            <v>3311</v>
          </cell>
          <cell r="E30">
            <v>557</v>
          </cell>
          <cell r="F30">
            <v>5456</v>
          </cell>
        </row>
        <row r="31">
          <cell r="A31" t="str">
            <v>TP_La Victoria</v>
          </cell>
          <cell r="D31">
            <v>4460</v>
          </cell>
          <cell r="F31">
            <v>4460</v>
          </cell>
        </row>
        <row r="32">
          <cell r="A32" t="str">
            <v>TP_Minka2</v>
          </cell>
          <cell r="B32">
            <v>4470</v>
          </cell>
          <cell r="C32">
            <v>738</v>
          </cell>
          <cell r="D32">
            <v>8681</v>
          </cell>
          <cell r="E32">
            <v>776</v>
          </cell>
          <cell r="F32">
            <v>14665</v>
          </cell>
        </row>
        <row r="33">
          <cell r="A33" t="str">
            <v>TP_Open Angamos</v>
          </cell>
          <cell r="B33">
            <v>1841</v>
          </cell>
          <cell r="C33">
            <v>126</v>
          </cell>
          <cell r="D33">
            <v>4766</v>
          </cell>
          <cell r="E33">
            <v>180</v>
          </cell>
          <cell r="F33">
            <v>6913</v>
          </cell>
        </row>
        <row r="34">
          <cell r="A34" t="str">
            <v>TP_Primavera</v>
          </cell>
          <cell r="B34">
            <v>617</v>
          </cell>
          <cell r="C34">
            <v>133</v>
          </cell>
          <cell r="D34">
            <v>4094</v>
          </cell>
          <cell r="E34">
            <v>148</v>
          </cell>
          <cell r="F34">
            <v>4992</v>
          </cell>
        </row>
        <row r="35">
          <cell r="B35">
            <v>37609</v>
          </cell>
          <cell r="C35">
            <v>9774</v>
          </cell>
          <cell r="D35">
            <v>132172</v>
          </cell>
          <cell r="E35">
            <v>8977</v>
          </cell>
          <cell r="F35">
            <v>188532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3TOsiptel"/>
    </sheetNames>
    <sheetDataSet>
      <sheetData sheetId="0">
        <row r="1"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59</v>
          </cell>
          <cell r="C2">
            <v>1</v>
          </cell>
          <cell r="D2">
            <v>21</v>
          </cell>
          <cell r="E2">
            <v>2</v>
          </cell>
          <cell r="F2">
            <v>83</v>
          </cell>
        </row>
        <row r="3">
          <cell r="A3" t="str">
            <v>TP_Cercado de Lima</v>
          </cell>
          <cell r="B3">
            <v>33</v>
          </cell>
          <cell r="C3">
            <v>30</v>
          </cell>
          <cell r="D3">
            <v>396</v>
          </cell>
          <cell r="E3">
            <v>58</v>
          </cell>
          <cell r="F3">
            <v>517</v>
          </cell>
        </row>
        <row r="4">
          <cell r="A4" t="str">
            <v>TP_Chiclayo</v>
          </cell>
          <cell r="B4">
            <v>58</v>
          </cell>
          <cell r="C4">
            <v>8</v>
          </cell>
          <cell r="D4">
            <v>109</v>
          </cell>
          <cell r="E4">
            <v>11</v>
          </cell>
          <cell r="F4">
            <v>186</v>
          </cell>
        </row>
        <row r="5">
          <cell r="A5" t="str">
            <v>TP_Chimbote</v>
          </cell>
          <cell r="B5">
            <v>20</v>
          </cell>
          <cell r="C5">
            <v>13</v>
          </cell>
          <cell r="D5">
            <v>195</v>
          </cell>
          <cell r="E5">
            <v>8</v>
          </cell>
          <cell r="F5">
            <v>236</v>
          </cell>
        </row>
        <row r="6">
          <cell r="A6" t="str">
            <v>TP_Chincha</v>
          </cell>
          <cell r="B6">
            <v>12</v>
          </cell>
          <cell r="C6">
            <v>5</v>
          </cell>
          <cell r="D6">
            <v>192</v>
          </cell>
          <cell r="E6">
            <v>8</v>
          </cell>
          <cell r="F6">
            <v>217</v>
          </cell>
        </row>
        <row r="7">
          <cell r="A7" t="str">
            <v>TP_Cuzco</v>
          </cell>
          <cell r="B7">
            <v>66</v>
          </cell>
          <cell r="C7">
            <v>4</v>
          </cell>
          <cell r="D7">
            <v>129</v>
          </cell>
          <cell r="E7">
            <v>6</v>
          </cell>
          <cell r="F7">
            <v>205</v>
          </cell>
        </row>
        <row r="8">
          <cell r="A8" t="str">
            <v>TP_Huacho</v>
          </cell>
          <cell r="C8">
            <v>7</v>
          </cell>
          <cell r="D8">
            <v>29</v>
          </cell>
          <cell r="E8">
            <v>7</v>
          </cell>
          <cell r="F8">
            <v>43</v>
          </cell>
        </row>
        <row r="9">
          <cell r="A9" t="str">
            <v>TP_Huancayo</v>
          </cell>
          <cell r="B9">
            <v>1</v>
          </cell>
          <cell r="C9">
            <v>4</v>
          </cell>
          <cell r="D9">
            <v>101</v>
          </cell>
          <cell r="E9">
            <v>6</v>
          </cell>
          <cell r="F9">
            <v>112</v>
          </cell>
        </row>
        <row r="10">
          <cell r="A10" t="str">
            <v>TP_Ica</v>
          </cell>
          <cell r="C10">
            <v>1</v>
          </cell>
          <cell r="D10">
            <v>51</v>
          </cell>
          <cell r="F10">
            <v>52</v>
          </cell>
        </row>
        <row r="11">
          <cell r="A11" t="str">
            <v>TP_Ilo</v>
          </cell>
          <cell r="B11">
            <v>1</v>
          </cell>
          <cell r="D11">
            <v>14</v>
          </cell>
          <cell r="E11">
            <v>1</v>
          </cell>
          <cell r="F11">
            <v>16</v>
          </cell>
        </row>
        <row r="12">
          <cell r="A12" t="str">
            <v>TP_NS Jockey Plaza</v>
          </cell>
          <cell r="B12">
            <v>18</v>
          </cell>
          <cell r="C12">
            <v>4</v>
          </cell>
          <cell r="D12">
            <v>132</v>
          </cell>
          <cell r="E12">
            <v>7</v>
          </cell>
          <cell r="F12">
            <v>161</v>
          </cell>
        </row>
        <row r="13">
          <cell r="A13" t="str">
            <v>TP_Juliaca</v>
          </cell>
          <cell r="B13">
            <v>4</v>
          </cell>
          <cell r="C13">
            <v>2</v>
          </cell>
          <cell r="D13">
            <v>40</v>
          </cell>
          <cell r="F13">
            <v>46</v>
          </cell>
        </row>
        <row r="14">
          <cell r="A14" t="str">
            <v>TP_Larco</v>
          </cell>
          <cell r="B14">
            <v>63</v>
          </cell>
          <cell r="C14">
            <v>27</v>
          </cell>
          <cell r="D14">
            <v>310</v>
          </cell>
          <cell r="E14">
            <v>21</v>
          </cell>
          <cell r="F14">
            <v>421</v>
          </cell>
        </row>
        <row r="15">
          <cell r="A15" t="str">
            <v>TP_Cono Norte</v>
          </cell>
          <cell r="B15">
            <v>3</v>
          </cell>
          <cell r="C15">
            <v>5</v>
          </cell>
          <cell r="D15">
            <v>47</v>
          </cell>
          <cell r="E15">
            <v>7</v>
          </cell>
          <cell r="F15">
            <v>62</v>
          </cell>
        </row>
        <row r="16">
          <cell r="A16" t="str">
            <v>TP_NS Megaplaza</v>
          </cell>
          <cell r="B16">
            <v>76</v>
          </cell>
          <cell r="C16">
            <v>53</v>
          </cell>
          <cell r="D16">
            <v>357</v>
          </cell>
          <cell r="E16">
            <v>45</v>
          </cell>
          <cell r="F16">
            <v>531</v>
          </cell>
        </row>
        <row r="17">
          <cell r="A17" t="str">
            <v>TP_Miraflores</v>
          </cell>
          <cell r="B17">
            <v>5</v>
          </cell>
          <cell r="C17">
            <v>2</v>
          </cell>
          <cell r="D17">
            <v>65</v>
          </cell>
          <cell r="E17">
            <v>1</v>
          </cell>
          <cell r="F17">
            <v>73</v>
          </cell>
        </row>
        <row r="18">
          <cell r="A18" t="str">
            <v>TP_Paita</v>
          </cell>
          <cell r="B18">
            <v>8</v>
          </cell>
          <cell r="C18">
            <v>2</v>
          </cell>
          <cell r="D18">
            <v>12</v>
          </cell>
          <cell r="F18">
            <v>22</v>
          </cell>
        </row>
        <row r="19">
          <cell r="A19" t="str">
            <v>TP_Piura</v>
          </cell>
          <cell r="B19">
            <v>1</v>
          </cell>
          <cell r="C19">
            <v>2</v>
          </cell>
          <cell r="D19">
            <v>70</v>
          </cell>
          <cell r="E19">
            <v>2</v>
          </cell>
          <cell r="F19">
            <v>75</v>
          </cell>
        </row>
        <row r="20">
          <cell r="A20" t="str">
            <v>TP_Plaza Republica</v>
          </cell>
          <cell r="B20">
            <v>32</v>
          </cell>
          <cell r="C20">
            <v>10</v>
          </cell>
          <cell r="D20">
            <v>176</v>
          </cell>
          <cell r="E20">
            <v>20</v>
          </cell>
          <cell r="F20">
            <v>238</v>
          </cell>
        </row>
        <row r="21">
          <cell r="A21" t="str">
            <v>TP_San Borja</v>
          </cell>
          <cell r="B21">
            <v>12</v>
          </cell>
          <cell r="C21">
            <v>6</v>
          </cell>
          <cell r="D21">
            <v>123</v>
          </cell>
          <cell r="E21">
            <v>1</v>
          </cell>
          <cell r="F21">
            <v>142</v>
          </cell>
        </row>
        <row r="22">
          <cell r="A22" t="str">
            <v>TP_San Miguel</v>
          </cell>
          <cell r="B22">
            <v>39</v>
          </cell>
          <cell r="C22">
            <v>11</v>
          </cell>
          <cell r="D22">
            <v>166</v>
          </cell>
          <cell r="E22">
            <v>9</v>
          </cell>
          <cell r="F22">
            <v>225</v>
          </cell>
        </row>
        <row r="23">
          <cell r="A23" t="str">
            <v>TP_Santa Anita</v>
          </cell>
          <cell r="B23">
            <v>24</v>
          </cell>
          <cell r="C23">
            <v>2</v>
          </cell>
          <cell r="D23">
            <v>63</v>
          </cell>
          <cell r="E23">
            <v>3</v>
          </cell>
          <cell r="F23">
            <v>92</v>
          </cell>
        </row>
        <row r="24">
          <cell r="A24" t="str">
            <v>TP_San Juan de Lurigancho</v>
          </cell>
          <cell r="B24">
            <v>17</v>
          </cell>
          <cell r="C24">
            <v>4</v>
          </cell>
          <cell r="D24">
            <v>44</v>
          </cell>
          <cell r="E24">
            <v>3</v>
          </cell>
          <cell r="F24">
            <v>68</v>
          </cell>
        </row>
        <row r="25">
          <cell r="A25" t="str">
            <v>TP_San Juan de Miraflores</v>
          </cell>
          <cell r="B25">
            <v>18</v>
          </cell>
          <cell r="C25">
            <v>16</v>
          </cell>
          <cell r="D25">
            <v>103</v>
          </cell>
          <cell r="E25">
            <v>13</v>
          </cell>
          <cell r="F25">
            <v>150</v>
          </cell>
        </row>
        <row r="26">
          <cell r="A26" t="str">
            <v>TP_Tacna</v>
          </cell>
          <cell r="B26">
            <v>15</v>
          </cell>
          <cell r="C26">
            <v>2</v>
          </cell>
          <cell r="D26">
            <v>52</v>
          </cell>
          <cell r="E26">
            <v>2</v>
          </cell>
          <cell r="F26">
            <v>71</v>
          </cell>
        </row>
        <row r="27">
          <cell r="A27" t="str">
            <v>TP_Talara</v>
          </cell>
          <cell r="B27">
            <v>13</v>
          </cell>
          <cell r="D27">
            <v>63</v>
          </cell>
          <cell r="E27">
            <v>3</v>
          </cell>
          <cell r="F27">
            <v>79</v>
          </cell>
        </row>
        <row r="28">
          <cell r="A28" t="str">
            <v>TP_Trujillo</v>
          </cell>
          <cell r="B28">
            <v>8</v>
          </cell>
          <cell r="C28">
            <v>10</v>
          </cell>
          <cell r="D28">
            <v>70</v>
          </cell>
          <cell r="E28">
            <v>8</v>
          </cell>
          <cell r="F28">
            <v>96</v>
          </cell>
        </row>
        <row r="29">
          <cell r="A29" t="str">
            <v>TP_Tumbes</v>
          </cell>
          <cell r="B29">
            <v>68</v>
          </cell>
          <cell r="C29">
            <v>3</v>
          </cell>
          <cell r="D29">
            <v>125</v>
          </cell>
          <cell r="E29">
            <v>9</v>
          </cell>
          <cell r="F29">
            <v>205</v>
          </cell>
        </row>
        <row r="30">
          <cell r="A30" t="str">
            <v>TP_Chorrillos</v>
          </cell>
          <cell r="B30">
            <v>5</v>
          </cell>
          <cell r="C30">
            <v>5</v>
          </cell>
          <cell r="D30">
            <v>34</v>
          </cell>
          <cell r="E30">
            <v>3</v>
          </cell>
          <cell r="F30">
            <v>47</v>
          </cell>
        </row>
        <row r="31">
          <cell r="A31" t="str">
            <v>TP_La Victoria</v>
          </cell>
          <cell r="D31">
            <v>39</v>
          </cell>
          <cell r="F31">
            <v>39</v>
          </cell>
        </row>
        <row r="32">
          <cell r="A32" t="str">
            <v>TP_Minka2</v>
          </cell>
          <cell r="B32">
            <v>112</v>
          </cell>
          <cell r="C32">
            <v>18</v>
          </cell>
          <cell r="D32">
            <v>181</v>
          </cell>
          <cell r="E32">
            <v>14</v>
          </cell>
          <cell r="F32">
            <v>325</v>
          </cell>
        </row>
        <row r="33">
          <cell r="A33" t="str">
            <v>TP_Open Angamos</v>
          </cell>
          <cell r="B33">
            <v>104</v>
          </cell>
          <cell r="C33">
            <v>7</v>
          </cell>
          <cell r="D33">
            <v>180</v>
          </cell>
          <cell r="E33">
            <v>8</v>
          </cell>
          <cell r="F33">
            <v>299</v>
          </cell>
        </row>
        <row r="34">
          <cell r="A34" t="str">
            <v>TP_Primavera</v>
          </cell>
          <cell r="B34">
            <v>46</v>
          </cell>
          <cell r="C34">
            <v>15</v>
          </cell>
          <cell r="D34">
            <v>386</v>
          </cell>
          <cell r="E34">
            <v>12</v>
          </cell>
          <cell r="F34">
            <v>459</v>
          </cell>
        </row>
        <row r="35">
          <cell r="B35">
            <v>941</v>
          </cell>
          <cell r="C35">
            <v>279</v>
          </cell>
          <cell r="D35">
            <v>4075</v>
          </cell>
          <cell r="E35">
            <v>298</v>
          </cell>
          <cell r="F35">
            <v>5593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showGridLines="0" tabSelected="1" zoomScale="85" zoomScaleNormal="85" workbookViewId="0">
      <selection activeCell="E10" sqref="E10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7" t="s">
        <v>28</v>
      </c>
      <c r="C2" s="67"/>
      <c r="D2" s="67"/>
      <c r="E2" s="67"/>
    </row>
    <row r="3" spans="2:5" x14ac:dyDescent="0.25">
      <c r="B3" s="68" t="s">
        <v>0</v>
      </c>
      <c r="C3" s="68"/>
      <c r="D3" s="68"/>
      <c r="E3" s="68"/>
    </row>
    <row r="4" spans="2:5" x14ac:dyDescent="0.25">
      <c r="B4" s="67" t="s">
        <v>1</v>
      </c>
      <c r="C4" s="67"/>
      <c r="D4" s="67"/>
      <c r="E4" s="67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88</v>
      </c>
    </row>
    <row r="7" spans="2:5" x14ac:dyDescent="0.25">
      <c r="B7" t="s">
        <v>3</v>
      </c>
      <c r="C7" s="41">
        <v>2017</v>
      </c>
    </row>
    <row r="8" spans="2:5" x14ac:dyDescent="0.25">
      <c r="B8" t="s">
        <v>4</v>
      </c>
      <c r="C8" t="s">
        <v>134</v>
      </c>
    </row>
    <row r="9" spans="2:5" x14ac:dyDescent="0.25">
      <c r="B9" t="s">
        <v>6</v>
      </c>
      <c r="C9" s="65" t="s">
        <v>7</v>
      </c>
      <c r="D9" s="65"/>
    </row>
    <row r="10" spans="2:5" x14ac:dyDescent="0.25">
      <c r="B10" t="s">
        <v>5</v>
      </c>
      <c r="C10" s="66" t="s">
        <v>8</v>
      </c>
      <c r="D10" s="66"/>
    </row>
    <row r="11" spans="2:5" x14ac:dyDescent="0.25">
      <c r="C11" s="66"/>
      <c r="D11" s="66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97</v>
      </c>
      <c r="C14" s="20">
        <v>0</v>
      </c>
      <c r="D14" s="21">
        <v>334</v>
      </c>
      <c r="E14" s="7">
        <f>IFERROR(C14/D14,0)</f>
        <v>0</v>
      </c>
    </row>
    <row r="15" spans="2:5" x14ac:dyDescent="0.25">
      <c r="B15" s="3" t="s">
        <v>98</v>
      </c>
      <c r="C15" s="20">
        <v>0</v>
      </c>
      <c r="D15" s="21">
        <v>227.5</v>
      </c>
      <c r="E15" s="7">
        <f t="shared" ref="E15:E53" si="0">IFERROR(C15/D15,0)</f>
        <v>0</v>
      </c>
    </row>
    <row r="16" spans="2:5" x14ac:dyDescent="0.25">
      <c r="B16" s="3" t="s">
        <v>99</v>
      </c>
      <c r="C16" s="20">
        <v>0</v>
      </c>
      <c r="D16" s="21">
        <v>334</v>
      </c>
      <c r="E16" s="7">
        <f t="shared" si="0"/>
        <v>0</v>
      </c>
    </row>
    <row r="17" spans="2:5" x14ac:dyDescent="0.25">
      <c r="B17" s="3" t="s">
        <v>100</v>
      </c>
      <c r="C17" s="20">
        <v>0</v>
      </c>
      <c r="D17" s="21">
        <v>227</v>
      </c>
      <c r="E17" s="7">
        <f t="shared" si="0"/>
        <v>0</v>
      </c>
    </row>
    <row r="18" spans="2:5" x14ac:dyDescent="0.25">
      <c r="B18" s="3" t="s">
        <v>101</v>
      </c>
      <c r="C18" s="20">
        <v>0</v>
      </c>
      <c r="D18" s="21">
        <v>236.5</v>
      </c>
      <c r="E18" s="7">
        <f t="shared" si="0"/>
        <v>0</v>
      </c>
    </row>
    <row r="19" spans="2:5" x14ac:dyDescent="0.25">
      <c r="B19" s="3" t="s">
        <v>102</v>
      </c>
      <c r="C19" s="20">
        <v>0</v>
      </c>
      <c r="D19" s="21">
        <v>212.5</v>
      </c>
      <c r="E19" s="7">
        <f t="shared" si="0"/>
        <v>0</v>
      </c>
    </row>
    <row r="20" spans="2:5" x14ac:dyDescent="0.25">
      <c r="B20" s="3" t="s">
        <v>103</v>
      </c>
      <c r="C20" s="20">
        <v>0</v>
      </c>
      <c r="D20" s="21">
        <v>285</v>
      </c>
      <c r="E20" s="7">
        <f t="shared" si="0"/>
        <v>0</v>
      </c>
    </row>
    <row r="21" spans="2:5" x14ac:dyDescent="0.25">
      <c r="B21" s="3" t="s">
        <v>104</v>
      </c>
      <c r="C21" s="20">
        <v>0</v>
      </c>
      <c r="D21" s="21">
        <v>334</v>
      </c>
      <c r="E21" s="7">
        <f t="shared" si="0"/>
        <v>0</v>
      </c>
    </row>
    <row r="22" spans="2:5" x14ac:dyDescent="0.25">
      <c r="B22" s="3" t="s">
        <v>105</v>
      </c>
      <c r="C22" s="20">
        <v>0</v>
      </c>
      <c r="D22" s="21">
        <v>236.5</v>
      </c>
      <c r="E22" s="7">
        <f t="shared" si="0"/>
        <v>0</v>
      </c>
    </row>
    <row r="23" spans="2:5" x14ac:dyDescent="0.25">
      <c r="B23" s="3" t="s">
        <v>106</v>
      </c>
      <c r="C23" s="20">
        <v>0</v>
      </c>
      <c r="D23" s="21">
        <v>341</v>
      </c>
      <c r="E23" s="7">
        <f t="shared" si="0"/>
        <v>0</v>
      </c>
    </row>
    <row r="24" spans="2:5" x14ac:dyDescent="0.25">
      <c r="B24" s="3" t="s">
        <v>107</v>
      </c>
      <c r="C24" s="20">
        <v>0</v>
      </c>
      <c r="D24" s="21">
        <v>372</v>
      </c>
      <c r="E24" s="7">
        <f t="shared" si="0"/>
        <v>0</v>
      </c>
    </row>
    <row r="25" spans="2:5" x14ac:dyDescent="0.25">
      <c r="B25" s="3" t="s">
        <v>108</v>
      </c>
      <c r="C25" s="20">
        <v>0</v>
      </c>
      <c r="D25" s="21">
        <v>372</v>
      </c>
      <c r="E25" s="7">
        <f t="shared" si="0"/>
        <v>0</v>
      </c>
    </row>
    <row r="26" spans="2:5" x14ac:dyDescent="0.25">
      <c r="B26" s="3" t="s">
        <v>109</v>
      </c>
      <c r="C26" s="20">
        <v>0</v>
      </c>
      <c r="D26" s="21">
        <v>372</v>
      </c>
      <c r="E26" s="7">
        <f t="shared" si="0"/>
        <v>0</v>
      </c>
    </row>
    <row r="27" spans="2:5" x14ac:dyDescent="0.25">
      <c r="B27" s="3" t="s">
        <v>110</v>
      </c>
      <c r="C27" s="20">
        <v>0</v>
      </c>
      <c r="D27" s="21">
        <v>236.5</v>
      </c>
      <c r="E27" s="7">
        <f t="shared" si="0"/>
        <v>0</v>
      </c>
    </row>
    <row r="28" spans="2:5" x14ac:dyDescent="0.25">
      <c r="B28" s="3" t="s">
        <v>111</v>
      </c>
      <c r="C28" s="20">
        <v>0</v>
      </c>
      <c r="D28" s="21">
        <v>227</v>
      </c>
      <c r="E28" s="7">
        <f t="shared" si="0"/>
        <v>0</v>
      </c>
    </row>
    <row r="29" spans="2:5" x14ac:dyDescent="0.25">
      <c r="B29" s="3" t="s">
        <v>112</v>
      </c>
      <c r="C29" s="20">
        <v>0</v>
      </c>
      <c r="D29" s="21">
        <v>227</v>
      </c>
      <c r="E29" s="7">
        <f t="shared" si="0"/>
        <v>0</v>
      </c>
    </row>
    <row r="30" spans="2:5" x14ac:dyDescent="0.25">
      <c r="B30" s="3" t="s">
        <v>113</v>
      </c>
      <c r="C30" s="20">
        <v>0</v>
      </c>
      <c r="D30" s="21">
        <v>236.5</v>
      </c>
      <c r="E30" s="7">
        <f t="shared" si="0"/>
        <v>0</v>
      </c>
    </row>
    <row r="31" spans="2:5" x14ac:dyDescent="0.25">
      <c r="B31" s="3" t="s">
        <v>114</v>
      </c>
      <c r="C31" s="20">
        <v>0</v>
      </c>
      <c r="D31" s="21">
        <v>236.5</v>
      </c>
      <c r="E31" s="7">
        <f t="shared" si="0"/>
        <v>0</v>
      </c>
    </row>
    <row r="32" spans="2:5" x14ac:dyDescent="0.25">
      <c r="B32" s="3" t="s">
        <v>115</v>
      </c>
      <c r="C32" s="20">
        <v>0</v>
      </c>
      <c r="D32" s="21">
        <v>258.5</v>
      </c>
      <c r="E32" s="7">
        <f t="shared" si="0"/>
        <v>0</v>
      </c>
    </row>
    <row r="33" spans="2:5" x14ac:dyDescent="0.25">
      <c r="B33" s="3" t="s">
        <v>116</v>
      </c>
      <c r="C33" s="20">
        <v>0</v>
      </c>
      <c r="D33" s="21">
        <v>212.5</v>
      </c>
      <c r="E33" s="7">
        <f t="shared" si="0"/>
        <v>0</v>
      </c>
    </row>
    <row r="34" spans="2:5" x14ac:dyDescent="0.25">
      <c r="B34" s="3" t="s">
        <v>117</v>
      </c>
      <c r="C34" s="20">
        <v>0</v>
      </c>
      <c r="D34" s="21">
        <v>264</v>
      </c>
      <c r="E34" s="7">
        <f t="shared" si="0"/>
        <v>0</v>
      </c>
    </row>
    <row r="35" spans="2:5" x14ac:dyDescent="0.25">
      <c r="B35" s="3" t="s">
        <v>118</v>
      </c>
      <c r="C35" s="20">
        <v>0</v>
      </c>
      <c r="D35" s="21">
        <v>205</v>
      </c>
      <c r="E35" s="7">
        <f t="shared" si="0"/>
        <v>0</v>
      </c>
    </row>
    <row r="36" spans="2:5" x14ac:dyDescent="0.25">
      <c r="B36" s="3" t="s">
        <v>119</v>
      </c>
      <c r="C36" s="20">
        <v>0</v>
      </c>
      <c r="D36" s="21">
        <v>186</v>
      </c>
      <c r="E36" s="7">
        <f t="shared" si="0"/>
        <v>0</v>
      </c>
    </row>
    <row r="37" spans="2:5" x14ac:dyDescent="0.25">
      <c r="B37" s="3" t="s">
        <v>120</v>
      </c>
      <c r="C37" s="20">
        <v>0</v>
      </c>
      <c r="D37" s="21">
        <v>231.5</v>
      </c>
      <c r="E37" s="7">
        <f t="shared" si="0"/>
        <v>0</v>
      </c>
    </row>
    <row r="38" spans="2:5" x14ac:dyDescent="0.25">
      <c r="B38" s="3" t="s">
        <v>121</v>
      </c>
      <c r="C38" s="20">
        <v>0</v>
      </c>
      <c r="D38" s="21">
        <v>205</v>
      </c>
      <c r="E38" s="7">
        <f t="shared" si="0"/>
        <v>0</v>
      </c>
    </row>
    <row r="39" spans="2:5" x14ac:dyDescent="0.25">
      <c r="B39" s="3" t="s">
        <v>122</v>
      </c>
      <c r="C39" s="20">
        <v>0</v>
      </c>
      <c r="D39" s="21">
        <v>205</v>
      </c>
      <c r="E39" s="7">
        <f t="shared" si="0"/>
        <v>0</v>
      </c>
    </row>
    <row r="40" spans="2:5" x14ac:dyDescent="0.25">
      <c r="B40" s="3" t="s">
        <v>123</v>
      </c>
      <c r="C40" s="20">
        <v>0</v>
      </c>
      <c r="D40" s="21">
        <v>205</v>
      </c>
      <c r="E40" s="7">
        <f t="shared" si="0"/>
        <v>0</v>
      </c>
    </row>
    <row r="41" spans="2:5" x14ac:dyDescent="0.25">
      <c r="B41" s="3" t="s">
        <v>124</v>
      </c>
      <c r="C41" s="20">
        <v>0</v>
      </c>
      <c r="D41" s="21">
        <v>205</v>
      </c>
      <c r="E41" s="7">
        <f t="shared" si="0"/>
        <v>0</v>
      </c>
    </row>
    <row r="42" spans="2:5" x14ac:dyDescent="0.25">
      <c r="B42" s="3" t="s">
        <v>125</v>
      </c>
      <c r="C42" s="20">
        <v>0</v>
      </c>
      <c r="D42" s="21">
        <v>205</v>
      </c>
      <c r="E42" s="7">
        <f t="shared" si="0"/>
        <v>0</v>
      </c>
    </row>
    <row r="43" spans="2:5" x14ac:dyDescent="0.25">
      <c r="B43" s="3" t="s">
        <v>126</v>
      </c>
      <c r="C43" s="20">
        <v>0</v>
      </c>
      <c r="D43" s="21">
        <v>195.5</v>
      </c>
      <c r="E43" s="7">
        <f t="shared" si="0"/>
        <v>0</v>
      </c>
    </row>
    <row r="44" spans="2:5" x14ac:dyDescent="0.25">
      <c r="B44" s="3" t="s">
        <v>127</v>
      </c>
      <c r="C44" s="20">
        <v>0</v>
      </c>
      <c r="D44" s="21">
        <v>215</v>
      </c>
      <c r="E44" s="7">
        <f t="shared" si="0"/>
        <v>0</v>
      </c>
    </row>
    <row r="45" spans="2:5" x14ac:dyDescent="0.25">
      <c r="B45" s="3" t="s">
        <v>128</v>
      </c>
      <c r="C45" s="20">
        <v>0</v>
      </c>
      <c r="D45" s="21">
        <v>205</v>
      </c>
      <c r="E45" s="7">
        <f t="shared" si="0"/>
        <v>0</v>
      </c>
    </row>
    <row r="46" spans="2:5" x14ac:dyDescent="0.25">
      <c r="B46" s="3" t="s">
        <v>129</v>
      </c>
      <c r="C46" s="20">
        <v>0</v>
      </c>
      <c r="D46" s="21">
        <v>224</v>
      </c>
      <c r="E46" s="7">
        <f t="shared" si="0"/>
        <v>0</v>
      </c>
    </row>
    <row r="47" spans="2:5" x14ac:dyDescent="0.25">
      <c r="B47" s="3" t="s">
        <v>130</v>
      </c>
      <c r="C47" s="20">
        <v>0</v>
      </c>
      <c r="D47" s="21">
        <v>205</v>
      </c>
      <c r="E47" s="7">
        <f t="shared" si="0"/>
        <v>0</v>
      </c>
    </row>
    <row r="48" spans="2:5" x14ac:dyDescent="0.25">
      <c r="B48" s="3" t="s">
        <v>131</v>
      </c>
      <c r="C48" s="20">
        <v>0</v>
      </c>
      <c r="D48" s="21">
        <v>205</v>
      </c>
      <c r="E48" s="7">
        <f t="shared" si="0"/>
        <v>0</v>
      </c>
    </row>
    <row r="49" spans="2:7" x14ac:dyDescent="0.25">
      <c r="B49" s="3" t="s">
        <v>48</v>
      </c>
      <c r="C49" s="20">
        <v>0</v>
      </c>
      <c r="D49" s="21">
        <v>558</v>
      </c>
      <c r="E49" s="7">
        <f t="shared" si="0"/>
        <v>0</v>
      </c>
    </row>
    <row r="50" spans="2:7" x14ac:dyDescent="0.25">
      <c r="B50" s="3" t="s">
        <v>49</v>
      </c>
      <c r="C50" s="20">
        <v>0</v>
      </c>
      <c r="D50" s="21">
        <v>558</v>
      </c>
      <c r="E50" s="7">
        <f t="shared" si="0"/>
        <v>0</v>
      </c>
    </row>
    <row r="51" spans="2:7" x14ac:dyDescent="0.25">
      <c r="B51" s="3" t="s">
        <v>86</v>
      </c>
      <c r="C51" s="20">
        <v>0</v>
      </c>
      <c r="D51" s="21">
        <v>558</v>
      </c>
      <c r="E51" s="7">
        <f t="shared" si="0"/>
        <v>0</v>
      </c>
    </row>
    <row r="52" spans="2:7" x14ac:dyDescent="0.25">
      <c r="B52" s="3" t="s">
        <v>87</v>
      </c>
      <c r="C52" s="20">
        <v>0</v>
      </c>
      <c r="D52" s="21">
        <v>558</v>
      </c>
      <c r="E52" s="7">
        <f>IFERROR(C52/D52,0)</f>
        <v>0</v>
      </c>
      <c r="G52" t="s">
        <v>133</v>
      </c>
    </row>
    <row r="53" spans="2:7" x14ac:dyDescent="0.25">
      <c r="B53" s="4" t="s">
        <v>10</v>
      </c>
      <c r="C53" s="22">
        <f>SUM(C14:C52)</f>
        <v>0</v>
      </c>
      <c r="D53" s="39">
        <f>SUM(D14:D52)</f>
        <v>10911.5</v>
      </c>
      <c r="E53" s="46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85" zoomScaleNormal="85" workbookViewId="0">
      <selection activeCell="H13" sqref="H13"/>
    </sheetView>
  </sheetViews>
  <sheetFormatPr baseColWidth="10" defaultColWidth="9.140625" defaultRowHeight="15" x14ac:dyDescent="0.25"/>
  <cols>
    <col min="1" max="1" width="5.28515625" customWidth="1"/>
    <col min="2" max="2" width="28.5703125" customWidth="1"/>
    <col min="3" max="3" width="37.140625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7" t="s">
        <v>29</v>
      </c>
      <c r="C2" s="67"/>
      <c r="D2" s="67"/>
      <c r="E2" s="67"/>
      <c r="F2" s="67"/>
      <c r="G2" s="67"/>
      <c r="H2" s="67"/>
      <c r="K2" s="62"/>
    </row>
    <row r="3" spans="2:13" x14ac:dyDescent="0.2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x14ac:dyDescent="0.25"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6" spans="2:13" x14ac:dyDescent="0.25">
      <c r="B6" t="s">
        <v>2</v>
      </c>
      <c r="C6" t="s">
        <v>88</v>
      </c>
    </row>
    <row r="7" spans="2:13" x14ac:dyDescent="0.25">
      <c r="B7" t="s">
        <v>3</v>
      </c>
      <c r="C7" s="61">
        <v>2017</v>
      </c>
    </row>
    <row r="8" spans="2:13" x14ac:dyDescent="0.25">
      <c r="B8" t="s">
        <v>4</v>
      </c>
      <c r="C8" t="s">
        <v>134</v>
      </c>
    </row>
    <row r="9" spans="2:13" ht="15" customHeight="1" x14ac:dyDescent="0.25">
      <c r="B9" t="s">
        <v>6</v>
      </c>
      <c r="C9" s="65" t="s">
        <v>15</v>
      </c>
      <c r="D9" s="65"/>
      <c r="E9" s="65"/>
      <c r="F9" s="65"/>
      <c r="I9" s="2"/>
      <c r="J9" s="1"/>
      <c r="K9" s="1"/>
      <c r="L9" s="1"/>
    </row>
    <row r="10" spans="2:13" ht="15" customHeight="1" x14ac:dyDescent="0.25">
      <c r="B10" t="s">
        <v>5</v>
      </c>
      <c r="C10" s="69" t="s">
        <v>16</v>
      </c>
      <c r="D10" s="69"/>
      <c r="E10" s="69"/>
      <c r="F10" s="69"/>
      <c r="G10" s="5"/>
      <c r="I10" s="70"/>
      <c r="J10" s="70"/>
      <c r="K10" s="70"/>
      <c r="L10" s="70"/>
      <c r="M10" s="5"/>
    </row>
    <row r="11" spans="2:13" x14ac:dyDescent="0.25">
      <c r="D11" s="45">
        <v>2</v>
      </c>
      <c r="E11" s="45">
        <v>3</v>
      </c>
      <c r="F11" s="45">
        <v>4</v>
      </c>
      <c r="G11" s="45">
        <v>5</v>
      </c>
    </row>
    <row r="12" spans="2:13" x14ac:dyDescent="0.25">
      <c r="B12" s="71" t="s">
        <v>9</v>
      </c>
      <c r="C12" s="71"/>
      <c r="D12" s="63" t="s">
        <v>50</v>
      </c>
      <c r="E12" s="63" t="s">
        <v>20</v>
      </c>
      <c r="F12" s="23" t="s">
        <v>51</v>
      </c>
      <c r="G12" s="23" t="s">
        <v>52</v>
      </c>
      <c r="H12" s="23" t="s">
        <v>53</v>
      </c>
    </row>
    <row r="13" spans="2:13" x14ac:dyDescent="0.25">
      <c r="B13" s="42" t="s">
        <v>54</v>
      </c>
      <c r="C13" s="8" t="s">
        <v>17</v>
      </c>
      <c r="D13" s="9">
        <f>+VLOOKUP($B13,[1]_2TOsiptel!$A:$F,5,0)</f>
        <v>356</v>
      </c>
      <c r="E13" s="9">
        <f>+VLOOKUP($B13,[1]_2TOsiptel!$A:$E,3,0)</f>
        <v>405</v>
      </c>
      <c r="F13" s="9">
        <f>+VLOOKUP($B13,[1]_2TOsiptel!$A:$E,4,0)</f>
        <v>3311</v>
      </c>
      <c r="G13" s="9">
        <f>+VLOOKUP($B13,[1]_2TOsiptel!$A:$E,2,0)</f>
        <v>1403</v>
      </c>
      <c r="H13" s="10">
        <f>SUM(D13:G13)</f>
        <v>5475</v>
      </c>
    </row>
    <row r="14" spans="2:13" x14ac:dyDescent="0.25">
      <c r="B14" s="43"/>
      <c r="C14" s="8" t="s">
        <v>18</v>
      </c>
      <c r="D14" s="9">
        <f>+VLOOKUP($B13,[2]_1TOsiptel!$A:$E,5,0)</f>
        <v>363</v>
      </c>
      <c r="E14" s="9">
        <f>+VLOOKUP($B13,[2]_1TOsiptel!$A:$D,3,0)</f>
        <v>411</v>
      </c>
      <c r="F14" s="9">
        <f>+VLOOKUP($B13,[2]_1TOsiptel!$A:$D,4,0)</f>
        <v>3468</v>
      </c>
      <c r="G14" s="9">
        <f>+VLOOKUP($B13,[2]_1TOsiptel!$A:$D,2,0)</f>
        <v>1645</v>
      </c>
      <c r="H14" s="10">
        <f>SUM(D14:G14)</f>
        <v>5887</v>
      </c>
    </row>
    <row r="15" spans="2:13" x14ac:dyDescent="0.25">
      <c r="B15" s="44"/>
      <c r="C15" s="8" t="s">
        <v>19</v>
      </c>
      <c r="D15" s="11">
        <f>IFERROR((D13/D14),0)</f>
        <v>0.9807162534435262</v>
      </c>
      <c r="E15" s="11">
        <f>IFERROR((E13/E14),0)</f>
        <v>0.98540145985401462</v>
      </c>
      <c r="F15" s="11">
        <f>IFERROR((F13/F14),0)</f>
        <v>0.95472895040369088</v>
      </c>
      <c r="G15" s="11">
        <f>IFERROR((G13/G14),0)</f>
        <v>0.85288753799392092</v>
      </c>
      <c r="H15" s="11">
        <f>IFERROR((H13/H14),0)</f>
        <v>0.93001528792254118</v>
      </c>
    </row>
    <row r="16" spans="2:13" x14ac:dyDescent="0.25">
      <c r="B16" s="42" t="s">
        <v>55</v>
      </c>
      <c r="C16" s="8" t="s">
        <v>17</v>
      </c>
      <c r="D16" s="9">
        <f>+VLOOKUP($B16,[1]_2TOsiptel!$A:$E,5,0)</f>
        <v>492</v>
      </c>
      <c r="E16" s="9">
        <f>+VLOOKUP($B16,[1]_2TOsiptel!$A:$E,3,0)</f>
        <v>482</v>
      </c>
      <c r="F16" s="9">
        <f>+VLOOKUP($B16,[1]_2TOsiptel!$A:$E,4,0)</f>
        <v>6616</v>
      </c>
      <c r="G16" s="9">
        <f>+VLOOKUP($B16,[1]_2TOsiptel!$A:$E,2,0)</f>
        <v>2359</v>
      </c>
      <c r="H16" s="10">
        <f>SUM(D16:G16)</f>
        <v>9949</v>
      </c>
    </row>
    <row r="17" spans="2:8" x14ac:dyDescent="0.25">
      <c r="B17" s="43"/>
      <c r="C17" s="8" t="s">
        <v>18</v>
      </c>
      <c r="D17" s="9">
        <f>+VLOOKUP($B16,[2]_1TOsiptel!$A:$E,5,0)</f>
        <v>792</v>
      </c>
      <c r="E17" s="9">
        <f>+VLOOKUP($B16,[2]_1TOsiptel!$A:$D,3,0)</f>
        <v>799</v>
      </c>
      <c r="F17" s="9">
        <f>+VLOOKUP($B16,[2]_1TOsiptel!$A:$D,4,0)</f>
        <v>10109</v>
      </c>
      <c r="G17" s="9">
        <f>+VLOOKUP($B16,[2]_1TOsiptel!$A:$D,2,0)</f>
        <v>2512</v>
      </c>
      <c r="H17" s="10">
        <f>SUM(D17:G17)</f>
        <v>14212</v>
      </c>
    </row>
    <row r="18" spans="2:8" x14ac:dyDescent="0.25">
      <c r="B18" s="44"/>
      <c r="C18" s="8" t="s">
        <v>19</v>
      </c>
      <c r="D18" s="11">
        <f>IFERROR((D16/D17),0)</f>
        <v>0.62121212121212122</v>
      </c>
      <c r="E18" s="11">
        <f>IFERROR((E16/E17),0)</f>
        <v>0.60325406758448064</v>
      </c>
      <c r="F18" s="11">
        <f>IFERROR((F16/F17),0)</f>
        <v>0.65446631714313974</v>
      </c>
      <c r="G18" s="11">
        <f>IFERROR((G16/G17),0)</f>
        <v>0.93909235668789814</v>
      </c>
      <c r="H18" s="11">
        <f>IFERROR((H16/H17),0)</f>
        <v>0.70004221784407539</v>
      </c>
    </row>
    <row r="19" spans="2:8" x14ac:dyDescent="0.25">
      <c r="B19" s="42" t="s">
        <v>56</v>
      </c>
      <c r="C19" s="8" t="s">
        <v>17</v>
      </c>
      <c r="D19" s="9">
        <f>+VLOOKUP($B19,[1]_2TOsiptel!$A:$E,5,0)</f>
        <v>127</v>
      </c>
      <c r="E19" s="9">
        <f>+VLOOKUP($B19,[1]_2TOsiptel!$A:$E,3,0)</f>
        <v>114</v>
      </c>
      <c r="F19" s="9">
        <f>+VLOOKUP($B19,[1]_2TOsiptel!$A:$E,4,0)</f>
        <v>2056</v>
      </c>
      <c r="G19" s="9">
        <f>+VLOOKUP($B19,[1]_2TOsiptel!$A:$E,2,0)</f>
        <v>626</v>
      </c>
      <c r="H19" s="10">
        <f>SUM(D19:G19)</f>
        <v>2923</v>
      </c>
    </row>
    <row r="20" spans="2:8" x14ac:dyDescent="0.25">
      <c r="B20" s="43"/>
      <c r="C20" s="8" t="s">
        <v>18</v>
      </c>
      <c r="D20" s="9">
        <f>+VLOOKUP($B19,[2]_1TOsiptel!$A:$E,5,0)</f>
        <v>201</v>
      </c>
      <c r="E20" s="9">
        <f>+VLOOKUP($B19,[2]_1TOsiptel!$A:$D,3,0)</f>
        <v>180</v>
      </c>
      <c r="F20" s="9">
        <f>+VLOOKUP($B19,[2]_1TOsiptel!$A:$D,4,0)</f>
        <v>3237</v>
      </c>
      <c r="G20" s="9">
        <f>+VLOOKUP($B19,[2]_1TOsiptel!$A:$D,2,0)</f>
        <v>1023</v>
      </c>
      <c r="H20" s="10">
        <f>SUM(D20:G20)</f>
        <v>4641</v>
      </c>
    </row>
    <row r="21" spans="2:8" x14ac:dyDescent="0.25">
      <c r="B21" s="44"/>
      <c r="C21" s="8" t="s">
        <v>19</v>
      </c>
      <c r="D21" s="11">
        <f>IFERROR((D19/D20),0)</f>
        <v>0.63184079601990051</v>
      </c>
      <c r="E21" s="11">
        <f t="shared" ref="E21:H21" si="0">IFERROR((E19/E20),0)</f>
        <v>0.6333333333333333</v>
      </c>
      <c r="F21" s="11">
        <f t="shared" si="0"/>
        <v>0.63515600864998456</v>
      </c>
      <c r="G21" s="11">
        <f t="shared" si="0"/>
        <v>0.61192570869990226</v>
      </c>
      <c r="H21" s="11">
        <f t="shared" si="0"/>
        <v>0.62982115923292392</v>
      </c>
    </row>
    <row r="22" spans="2:8" x14ac:dyDescent="0.25">
      <c r="B22" s="42" t="s">
        <v>57</v>
      </c>
      <c r="C22" s="8" t="s">
        <v>17</v>
      </c>
      <c r="D22" s="9">
        <f>+VLOOKUP($B22,[1]_2TOsiptel!$A:$E,5,0)</f>
        <v>86</v>
      </c>
      <c r="E22" s="9">
        <f>+VLOOKUP($B22,[1]_2TOsiptel!$A:$E,3,0)</f>
        <v>267</v>
      </c>
      <c r="F22" s="9">
        <f>+VLOOKUP($B22,[1]_2TOsiptel!$A:$E,4,0)</f>
        <v>3583</v>
      </c>
      <c r="G22" s="9">
        <f>+VLOOKUP($B22,[1]_2TOsiptel!$A:$E,2,0)</f>
        <v>998</v>
      </c>
      <c r="H22" s="10">
        <f>SUM(D22:G22)</f>
        <v>4934</v>
      </c>
    </row>
    <row r="23" spans="2:8" x14ac:dyDescent="0.25">
      <c r="B23" s="43"/>
      <c r="C23" s="8" t="s">
        <v>18</v>
      </c>
      <c r="D23" s="9">
        <f>+VLOOKUP($B22,[2]_1TOsiptel!$A:$E,5,0)</f>
        <v>117</v>
      </c>
      <c r="E23" s="9">
        <f>+VLOOKUP($B22,[2]_1TOsiptel!$A:$D,3,0)</f>
        <v>376</v>
      </c>
      <c r="F23" s="9">
        <f>+VLOOKUP($B22,[2]_1TOsiptel!$A:$D,4,0)</f>
        <v>5148</v>
      </c>
      <c r="G23" s="9">
        <f>+VLOOKUP($B22,[2]_1TOsiptel!$A:$D,2,0)</f>
        <v>1026</v>
      </c>
      <c r="H23" s="10">
        <f>SUM(D23:G23)</f>
        <v>6667</v>
      </c>
    </row>
    <row r="24" spans="2:8" x14ac:dyDescent="0.25">
      <c r="B24" s="44"/>
      <c r="C24" s="8" t="s">
        <v>19</v>
      </c>
      <c r="D24" s="11">
        <f>IFERROR((D22/D23),0)</f>
        <v>0.7350427350427351</v>
      </c>
      <c r="E24" s="11">
        <f t="shared" ref="E24:H24" si="1">IFERROR((E22/E23),0)</f>
        <v>0.71010638297872342</v>
      </c>
      <c r="F24" s="11">
        <f t="shared" si="1"/>
        <v>0.69599844599844596</v>
      </c>
      <c r="G24" s="11">
        <f t="shared" si="1"/>
        <v>0.97270955165692008</v>
      </c>
      <c r="H24" s="11">
        <f t="shared" si="1"/>
        <v>0.74006299685015753</v>
      </c>
    </row>
    <row r="25" spans="2:8" x14ac:dyDescent="0.25">
      <c r="B25" s="42" t="s">
        <v>58</v>
      </c>
      <c r="C25" s="8" t="s">
        <v>17</v>
      </c>
      <c r="D25" s="9">
        <f>+VLOOKUP($B25,[1]_2TOsiptel!$A:$E,5,0)</f>
        <v>227</v>
      </c>
      <c r="E25" s="9">
        <f>+VLOOKUP($B25,[1]_2TOsiptel!$A:$E,3,0)</f>
        <v>252</v>
      </c>
      <c r="F25" s="9">
        <f>+VLOOKUP($B25,[1]_2TOsiptel!$A:$E,4,0)</f>
        <v>3412</v>
      </c>
      <c r="G25" s="9">
        <f>+VLOOKUP($B25,[1]_2TOsiptel!$A:$E,2,0)</f>
        <v>279</v>
      </c>
      <c r="H25" s="10">
        <f>SUM(D25:G25)</f>
        <v>4170</v>
      </c>
    </row>
    <row r="26" spans="2:8" x14ac:dyDescent="0.25">
      <c r="B26" s="43"/>
      <c r="C26" s="8" t="s">
        <v>18</v>
      </c>
      <c r="D26" s="9">
        <f>+VLOOKUP($B25,[2]_1TOsiptel!$A:$E,5,0)</f>
        <v>270</v>
      </c>
      <c r="E26" s="9">
        <f>+VLOOKUP($B25,[2]_1TOsiptel!$A:$D,3,0)</f>
        <v>297</v>
      </c>
      <c r="F26" s="9">
        <f>+VLOOKUP($B25,[2]_1TOsiptel!$A:$D,4,0)</f>
        <v>4005</v>
      </c>
      <c r="G26" s="9">
        <f>+VLOOKUP($B25,[2]_1TOsiptel!$A:$D,2,0)</f>
        <v>318</v>
      </c>
      <c r="H26" s="10">
        <f>SUM(D26:G26)</f>
        <v>4890</v>
      </c>
    </row>
    <row r="27" spans="2:8" x14ac:dyDescent="0.25">
      <c r="B27" s="44"/>
      <c r="C27" s="8" t="s">
        <v>19</v>
      </c>
      <c r="D27" s="11">
        <f>IFERROR((D25/D26),0)</f>
        <v>0.84074074074074079</v>
      </c>
      <c r="E27" s="11">
        <f t="shared" ref="E27:G27" si="2">IFERROR((E25/E26),0)</f>
        <v>0.84848484848484851</v>
      </c>
      <c r="F27" s="11">
        <f t="shared" si="2"/>
        <v>0.85193508114856431</v>
      </c>
      <c r="G27" s="11">
        <f t="shared" si="2"/>
        <v>0.87735849056603776</v>
      </c>
      <c r="H27" s="11">
        <f>IFERROR((H25/H26),0)</f>
        <v>0.85276073619631898</v>
      </c>
    </row>
    <row r="28" spans="2:8" x14ac:dyDescent="0.25">
      <c r="B28" s="42" t="s">
        <v>59</v>
      </c>
      <c r="C28" s="8" t="s">
        <v>17</v>
      </c>
      <c r="D28" s="9">
        <f>+VLOOKUP($B28,[1]_2TOsiptel!$A:$E,5,0)</f>
        <v>485</v>
      </c>
      <c r="E28" s="9">
        <f>+VLOOKUP($B28,[1]_2TOsiptel!$A:$E,3,0)</f>
        <v>449</v>
      </c>
      <c r="F28" s="9">
        <f>+VLOOKUP($B28,[1]_2TOsiptel!$A:$E,4,0)</f>
        <v>2880</v>
      </c>
      <c r="G28" s="9">
        <f>+VLOOKUP($B28,[1]_2TOsiptel!$A:$E,2,0)</f>
        <v>948</v>
      </c>
      <c r="H28" s="10">
        <f>SUM(D28:G28)</f>
        <v>4762</v>
      </c>
    </row>
    <row r="29" spans="2:8" x14ac:dyDescent="0.25">
      <c r="B29" s="43"/>
      <c r="C29" s="8" t="s">
        <v>18</v>
      </c>
      <c r="D29" s="9">
        <f>+VLOOKUP($B28,[2]_1TOsiptel!$A:$E,5,0)</f>
        <v>557</v>
      </c>
      <c r="E29" s="9">
        <f>+VLOOKUP($B28,[2]_1TOsiptel!$A:$D,3,0)</f>
        <v>525</v>
      </c>
      <c r="F29" s="9">
        <f>+VLOOKUP($B28,[2]_1TOsiptel!$A:$D,4,0)</f>
        <v>3311</v>
      </c>
      <c r="G29" s="9">
        <f>+VLOOKUP($B28,[2]_1TOsiptel!$A:$D,2,0)</f>
        <v>1063</v>
      </c>
      <c r="H29" s="10">
        <f>SUM(D29:G29)</f>
        <v>5456</v>
      </c>
    </row>
    <row r="30" spans="2:8" x14ac:dyDescent="0.25">
      <c r="B30" s="44"/>
      <c r="C30" s="8" t="s">
        <v>19</v>
      </c>
      <c r="D30" s="11">
        <f>IFERROR((D28/D29),0)</f>
        <v>0.87073608617594256</v>
      </c>
      <c r="E30" s="11">
        <f t="shared" ref="E30:H30" si="3">IFERROR((E28/E29),0)</f>
        <v>0.85523809523809524</v>
      </c>
      <c r="F30" s="11">
        <f t="shared" si="3"/>
        <v>0.8698278465720326</v>
      </c>
      <c r="G30" s="11">
        <f t="shared" si="3"/>
        <v>0.89181561618062088</v>
      </c>
      <c r="H30" s="11">
        <f t="shared" si="3"/>
        <v>0.87280058651026393</v>
      </c>
    </row>
    <row r="31" spans="2:8" x14ac:dyDescent="0.25">
      <c r="B31" s="42" t="s">
        <v>60</v>
      </c>
      <c r="C31" s="8" t="s">
        <v>17</v>
      </c>
      <c r="D31" s="9">
        <f>+VLOOKUP($B31,[1]_2TOsiptel!$A:$E,5,0)</f>
        <v>245</v>
      </c>
      <c r="E31" s="9">
        <f>+VLOOKUP($B31,[1]_2TOsiptel!$A:$E,3,0)</f>
        <v>147</v>
      </c>
      <c r="F31" s="9">
        <f>+VLOOKUP($B31,[1]_2TOsiptel!$A:$E,4,0)</f>
        <v>2193</v>
      </c>
      <c r="G31" s="9">
        <f>+VLOOKUP($B31,[1]_2TOsiptel!$A:$E,2,0)</f>
        <v>496</v>
      </c>
      <c r="H31" s="10">
        <f>SUM(D31:G31)</f>
        <v>3081</v>
      </c>
    </row>
    <row r="32" spans="2:8" x14ac:dyDescent="0.25">
      <c r="B32" s="43"/>
      <c r="C32" s="8" t="s">
        <v>18</v>
      </c>
      <c r="D32" s="9">
        <f>+VLOOKUP($B31,[2]_1TOsiptel!$A:$E,5,0)</f>
        <v>340</v>
      </c>
      <c r="E32" s="9">
        <f>+VLOOKUP($B31,[2]_1TOsiptel!$A:$D,3,0)</f>
        <v>197</v>
      </c>
      <c r="F32" s="9">
        <f>+VLOOKUP($B31,[2]_1TOsiptel!$A:$D,4,0)</f>
        <v>2770</v>
      </c>
      <c r="G32" s="9">
        <f>+VLOOKUP($B31,[2]_1TOsiptel!$A:$D,2,0)</f>
        <v>558</v>
      </c>
      <c r="H32" s="10">
        <f>SUM(D32:G32)</f>
        <v>3865</v>
      </c>
    </row>
    <row r="33" spans="2:8" x14ac:dyDescent="0.25">
      <c r="B33" s="44"/>
      <c r="C33" s="8" t="s">
        <v>19</v>
      </c>
      <c r="D33" s="11">
        <f>IFERROR((D31/D32),0)</f>
        <v>0.72058823529411764</v>
      </c>
      <c r="E33" s="11">
        <f t="shared" ref="E33:H33" si="4">IFERROR((E31/E32),0)</f>
        <v>0.74619289340101524</v>
      </c>
      <c r="F33" s="11">
        <f t="shared" si="4"/>
        <v>0.79169675090252711</v>
      </c>
      <c r="G33" s="11">
        <f t="shared" si="4"/>
        <v>0.88888888888888884</v>
      </c>
      <c r="H33" s="11">
        <f t="shared" si="4"/>
        <v>0.79715394566623543</v>
      </c>
    </row>
    <row r="34" spans="2:8" x14ac:dyDescent="0.25">
      <c r="B34" s="42" t="s">
        <v>61</v>
      </c>
      <c r="C34" s="8" t="s">
        <v>17</v>
      </c>
      <c r="D34" s="9">
        <f>+VLOOKUP($B34,[1]_2TOsiptel!$A:$E,5,0)</f>
        <v>133</v>
      </c>
      <c r="E34" s="9">
        <f>+VLOOKUP($B34,[1]_2TOsiptel!$A:$E,3,0)</f>
        <v>63</v>
      </c>
      <c r="F34" s="9">
        <f>+VLOOKUP($B34,[1]_2TOsiptel!$A:$E,4,0)</f>
        <v>1493</v>
      </c>
      <c r="G34" s="9">
        <f>+VLOOKUP($B34,[1]_2TOsiptel!$A:$E,2,0)</f>
        <v>620</v>
      </c>
      <c r="H34" s="10">
        <f>SUM(D34:G34)</f>
        <v>2309</v>
      </c>
    </row>
    <row r="35" spans="2:8" x14ac:dyDescent="0.25">
      <c r="B35" s="43"/>
      <c r="C35" s="8" t="s">
        <v>18</v>
      </c>
      <c r="D35" s="9">
        <f>+VLOOKUP($B34,[2]_1TOsiptel!$A:$E,5,0)</f>
        <v>176</v>
      </c>
      <c r="E35" s="9">
        <f>+VLOOKUP($B34,[2]_1TOsiptel!$A:$D,3,0)</f>
        <v>80</v>
      </c>
      <c r="F35" s="9">
        <f>+VLOOKUP($B34,[2]_1TOsiptel!$A:$D,4,0)</f>
        <v>2034</v>
      </c>
      <c r="G35" s="9">
        <f>+VLOOKUP($B34,[2]_1TOsiptel!$A:$D,2,0)</f>
        <v>835</v>
      </c>
      <c r="H35" s="10">
        <f>SUM(D35:G35)</f>
        <v>3125</v>
      </c>
    </row>
    <row r="36" spans="2:8" x14ac:dyDescent="0.25">
      <c r="B36" s="44"/>
      <c r="C36" s="8" t="s">
        <v>19</v>
      </c>
      <c r="D36" s="11">
        <f>IFERROR((D34/D35),0)</f>
        <v>0.75568181818181823</v>
      </c>
      <c r="E36" s="11">
        <f t="shared" ref="E36:H36" si="5">IFERROR((E34/E35),0)</f>
        <v>0.78749999999999998</v>
      </c>
      <c r="F36" s="11">
        <f t="shared" si="5"/>
        <v>0.73402163225172079</v>
      </c>
      <c r="G36" s="11">
        <f t="shared" si="5"/>
        <v>0.74251497005988021</v>
      </c>
      <c r="H36" s="11">
        <f t="shared" si="5"/>
        <v>0.73887999999999998</v>
      </c>
    </row>
    <row r="37" spans="2:8" x14ac:dyDescent="0.25">
      <c r="B37" s="42" t="s">
        <v>62</v>
      </c>
      <c r="C37" s="8" t="s">
        <v>17</v>
      </c>
      <c r="D37" s="9">
        <f>+VLOOKUP($B37,[1]_2TOsiptel!$A:$E,5,0)</f>
        <v>202</v>
      </c>
      <c r="E37" s="9">
        <f>+VLOOKUP($B37,[1]_2TOsiptel!$A:$E,3,0)</f>
        <v>277</v>
      </c>
      <c r="F37" s="9">
        <f>+VLOOKUP($B37,[1]_2TOsiptel!$A:$E,4,0)</f>
        <v>1624</v>
      </c>
      <c r="G37" s="9">
        <f>+VLOOKUP($B37,[1]_2TOsiptel!$A:$E,2,0)</f>
        <v>229</v>
      </c>
      <c r="H37" s="10">
        <f>SUM(D37:G37)</f>
        <v>2332</v>
      </c>
    </row>
    <row r="38" spans="2:8" x14ac:dyDescent="0.25">
      <c r="B38" s="43"/>
      <c r="C38" s="8" t="s">
        <v>18</v>
      </c>
      <c r="D38" s="9">
        <f>+VLOOKUP($B37,[2]_1TOsiptel!$A:$E,5,0)</f>
        <v>256</v>
      </c>
      <c r="E38" s="9">
        <f>+VLOOKUP($B37,[2]_1TOsiptel!$A:$D,3,0)</f>
        <v>360</v>
      </c>
      <c r="F38" s="9">
        <f>+VLOOKUP($B37,[2]_1TOsiptel!$A:$D,4,0)</f>
        <v>2014</v>
      </c>
      <c r="G38" s="9">
        <f>+VLOOKUP($B37,[2]_1TOsiptel!$A:$D,2,0)</f>
        <v>273</v>
      </c>
      <c r="H38" s="10">
        <f>SUM(D38:G38)</f>
        <v>2903</v>
      </c>
    </row>
    <row r="39" spans="2:8" x14ac:dyDescent="0.25">
      <c r="B39" s="44"/>
      <c r="C39" s="8" t="s">
        <v>19</v>
      </c>
      <c r="D39" s="11">
        <f>IFERROR((D37/D38),0)</f>
        <v>0.7890625</v>
      </c>
      <c r="E39" s="11">
        <f t="shared" ref="E39:H39" si="6">IFERROR((E37/E38),0)</f>
        <v>0.76944444444444449</v>
      </c>
      <c r="F39" s="11">
        <f t="shared" si="6"/>
        <v>0.80635551142005957</v>
      </c>
      <c r="G39" s="11">
        <f t="shared" si="6"/>
        <v>0.83882783882783885</v>
      </c>
      <c r="H39" s="11">
        <f t="shared" si="6"/>
        <v>0.80330692387185665</v>
      </c>
    </row>
    <row r="40" spans="2:8" x14ac:dyDescent="0.25">
      <c r="B40" s="42" t="s">
        <v>63</v>
      </c>
      <c r="C40" s="8" t="s">
        <v>17</v>
      </c>
      <c r="D40" s="9">
        <f>+VLOOKUP($B40,[1]_2TOsiptel!$A:$E,5,0)</f>
        <v>199</v>
      </c>
      <c r="E40" s="9">
        <f>+VLOOKUP($B40,[1]_2TOsiptel!$A:$E,3,0)</f>
        <v>64</v>
      </c>
      <c r="F40" s="9">
        <f>+VLOOKUP($B40,[1]_2TOsiptel!$A:$E,4,0)</f>
        <v>2596</v>
      </c>
      <c r="G40" s="9">
        <f>+VLOOKUP($B40,[1]_2TOsiptel!$A:$E,2,0)</f>
        <v>264</v>
      </c>
      <c r="H40" s="10">
        <f>SUM(D40:G40)</f>
        <v>3123</v>
      </c>
    </row>
    <row r="41" spans="2:8" x14ac:dyDescent="0.25">
      <c r="B41" s="43"/>
      <c r="C41" s="8" t="s">
        <v>18</v>
      </c>
      <c r="D41" s="9">
        <f>+VLOOKUP($B40,[2]_1TOsiptel!$A:$E,5,0)</f>
        <v>296</v>
      </c>
      <c r="E41" s="9">
        <f>+VLOOKUP($B40,[2]_1TOsiptel!$A:$D,3,0)</f>
        <v>100</v>
      </c>
      <c r="F41" s="9">
        <f>+VLOOKUP($B40,[2]_1TOsiptel!$A:$D,4,0)</f>
        <v>3517</v>
      </c>
      <c r="G41" s="9">
        <f>+VLOOKUP($B40,[2]_1TOsiptel!$A:$D,2,0)</f>
        <v>265</v>
      </c>
      <c r="H41" s="10">
        <f>SUM(D41:G41)</f>
        <v>4178</v>
      </c>
    </row>
    <row r="42" spans="2:8" x14ac:dyDescent="0.25">
      <c r="B42" s="44"/>
      <c r="C42" s="8" t="s">
        <v>19</v>
      </c>
      <c r="D42" s="11">
        <f>IFERROR((D40/D41),0)</f>
        <v>0.67229729729729726</v>
      </c>
      <c r="E42" s="11">
        <f t="shared" ref="E42:H42" si="7">IFERROR((E40/E41),0)</f>
        <v>0.64</v>
      </c>
      <c r="F42" s="11">
        <f t="shared" si="7"/>
        <v>0.73812908729030424</v>
      </c>
      <c r="G42" s="11">
        <f t="shared" si="7"/>
        <v>0.99622641509433962</v>
      </c>
      <c r="H42" s="11">
        <f t="shared" si="7"/>
        <v>0.74748683580660602</v>
      </c>
    </row>
    <row r="43" spans="2:8" x14ac:dyDescent="0.25">
      <c r="B43" s="42" t="s">
        <v>64</v>
      </c>
      <c r="C43" s="8" t="s">
        <v>17</v>
      </c>
      <c r="D43" s="9">
        <f>+VLOOKUP($B43,[1]_2TOsiptel!$A:$E,5,0)</f>
        <v>39</v>
      </c>
      <c r="E43" s="9">
        <f>+VLOOKUP($B43,[1]_2TOsiptel!$A:$E,3,0)</f>
        <v>13</v>
      </c>
      <c r="F43" s="9">
        <f>+VLOOKUP($B43,[1]_2TOsiptel!$A:$E,4,0)</f>
        <v>3961</v>
      </c>
      <c r="G43" s="9">
        <f>+VLOOKUP($B43,[1]_2TOsiptel!$A:$E,2,0)</f>
        <v>19</v>
      </c>
      <c r="H43" s="10">
        <f>SUM(D43:G43)</f>
        <v>4032</v>
      </c>
    </row>
    <row r="44" spans="2:8" x14ac:dyDescent="0.25">
      <c r="B44" s="43"/>
      <c r="C44" s="8" t="s">
        <v>18</v>
      </c>
      <c r="D44" s="9">
        <f>+VLOOKUP($B43,[2]_1TOsiptel!$A:$E,5,0)</f>
        <v>44</v>
      </c>
      <c r="E44" s="9">
        <f>+VLOOKUP($B43,[2]_1TOsiptel!$A:$D,3,0)</f>
        <v>15</v>
      </c>
      <c r="F44" s="9">
        <f>+VLOOKUP($B43,[2]_1TOsiptel!$A:$D,4,0)</f>
        <v>4652</v>
      </c>
      <c r="G44" s="9">
        <f>+VLOOKUP($B43,[2]_1TOsiptel!$A:$D,2,0)</f>
        <v>19</v>
      </c>
      <c r="H44" s="10">
        <f>SUM(D44:G44)</f>
        <v>4730</v>
      </c>
    </row>
    <row r="45" spans="2:8" x14ac:dyDescent="0.25">
      <c r="B45" s="44"/>
      <c r="C45" s="8" t="s">
        <v>19</v>
      </c>
      <c r="D45" s="11">
        <f>IFERROR((D43/D44),0)</f>
        <v>0.88636363636363635</v>
      </c>
      <c r="E45" s="11">
        <f t="shared" ref="E45:H45" si="8">IFERROR((E43/E44),0)</f>
        <v>0.8666666666666667</v>
      </c>
      <c r="F45" s="11">
        <f t="shared" si="8"/>
        <v>0.85146173688736027</v>
      </c>
      <c r="G45" s="11">
        <f t="shared" si="8"/>
        <v>1</v>
      </c>
      <c r="H45" s="11">
        <f t="shared" si="8"/>
        <v>0.852431289640592</v>
      </c>
    </row>
    <row r="46" spans="2:8" x14ac:dyDescent="0.25">
      <c r="B46" s="42" t="s">
        <v>65</v>
      </c>
      <c r="C46" s="8" t="s">
        <v>17</v>
      </c>
      <c r="D46" s="9">
        <f>+VLOOKUP($B46,[1]_2TOsiptel!$A:$E,5,0)</f>
        <v>35</v>
      </c>
      <c r="E46" s="9">
        <f>+VLOOKUP($B46,[1]_2TOsiptel!$A:$E,3,0)</f>
        <v>4</v>
      </c>
      <c r="F46" s="9">
        <f>+VLOOKUP($B46,[1]_2TOsiptel!$A:$E,4,0)</f>
        <v>1426</v>
      </c>
      <c r="G46" s="9">
        <f>+VLOOKUP($B46,[1]_2TOsiptel!$A:$E,2,0)</f>
        <v>210</v>
      </c>
      <c r="H46" s="10">
        <f>SUM(D46:G46)</f>
        <v>1675</v>
      </c>
    </row>
    <row r="47" spans="2:8" x14ac:dyDescent="0.25">
      <c r="B47" s="43"/>
      <c r="C47" s="8" t="s">
        <v>18</v>
      </c>
      <c r="D47" s="9">
        <f>+VLOOKUP($B46,[2]_1TOsiptel!$A:$E,5,0)</f>
        <v>46</v>
      </c>
      <c r="E47" s="9">
        <f>+VLOOKUP($B46,[2]_1TOsiptel!$A:$D,3,0)</f>
        <v>4</v>
      </c>
      <c r="F47" s="9">
        <f>+VLOOKUP($B46,[2]_1TOsiptel!$A:$D,4,0)</f>
        <v>1846</v>
      </c>
      <c r="G47" s="9">
        <f>+VLOOKUP($B46,[2]_1TOsiptel!$A:$D,2,0)</f>
        <v>281</v>
      </c>
      <c r="H47" s="10">
        <f>SUM(D47:G47)</f>
        <v>2177</v>
      </c>
    </row>
    <row r="48" spans="2:8" x14ac:dyDescent="0.25">
      <c r="B48" s="44"/>
      <c r="C48" s="8" t="s">
        <v>19</v>
      </c>
      <c r="D48" s="11">
        <f>IFERROR((D46/D47),0)</f>
        <v>0.76086956521739135</v>
      </c>
      <c r="E48" s="11">
        <f t="shared" ref="E48:H48" si="9">IFERROR((E46/E47),0)</f>
        <v>1</v>
      </c>
      <c r="F48" s="11">
        <f t="shared" si="9"/>
        <v>0.77248104008667384</v>
      </c>
      <c r="G48" s="11">
        <f t="shared" si="9"/>
        <v>0.74733096085409256</v>
      </c>
      <c r="H48" s="11">
        <f t="shared" si="9"/>
        <v>0.76940744143316486</v>
      </c>
    </row>
    <row r="49" spans="2:8" x14ac:dyDescent="0.25">
      <c r="B49" s="42" t="s">
        <v>66</v>
      </c>
      <c r="C49" s="8" t="s">
        <v>17</v>
      </c>
      <c r="D49" s="9">
        <f>+VLOOKUP($B49,[1]_2TOsiptel!$A:$E,5,0)</f>
        <v>55</v>
      </c>
      <c r="E49" s="9">
        <f>+VLOOKUP($B49,[1]_2TOsiptel!$A:$E,3,0)</f>
        <v>35</v>
      </c>
      <c r="F49" s="9">
        <f>+VLOOKUP($B49,[1]_2TOsiptel!$A:$E,4,0)</f>
        <v>1603</v>
      </c>
      <c r="G49" s="9">
        <f>+VLOOKUP($B49,[1]_2TOsiptel!$A:$E,2,0)</f>
        <v>252</v>
      </c>
      <c r="H49" s="10">
        <f>SUM(D49:G49)</f>
        <v>1945</v>
      </c>
    </row>
    <row r="50" spans="2:8" x14ac:dyDescent="0.25">
      <c r="B50" s="43"/>
      <c r="C50" s="8" t="s">
        <v>18</v>
      </c>
      <c r="D50" s="9">
        <f>+VLOOKUP($B49,[2]_1TOsiptel!$A:$E,5,0)</f>
        <v>63</v>
      </c>
      <c r="E50" s="9">
        <f>+VLOOKUP($B49,[2]_1TOsiptel!$A:$D,3,0)</f>
        <v>42</v>
      </c>
      <c r="F50" s="9">
        <f>+VLOOKUP($B49,[2]_1TOsiptel!$A:$D,4,0)</f>
        <v>1784</v>
      </c>
      <c r="G50" s="9">
        <f>+VLOOKUP($B49,[2]_1TOsiptel!$A:$D,2,0)</f>
        <v>271</v>
      </c>
      <c r="H50" s="10">
        <f>SUM(D50:G50)</f>
        <v>2160</v>
      </c>
    </row>
    <row r="51" spans="2:8" x14ac:dyDescent="0.25">
      <c r="B51" s="44"/>
      <c r="C51" s="8" t="s">
        <v>19</v>
      </c>
      <c r="D51" s="11">
        <f>IFERROR((D49/D50),0)</f>
        <v>0.87301587301587302</v>
      </c>
      <c r="E51" s="11">
        <f t="shared" ref="E51:H51" si="10">IFERROR((E49/E50),0)</f>
        <v>0.83333333333333337</v>
      </c>
      <c r="F51" s="11">
        <f t="shared" si="10"/>
        <v>0.898542600896861</v>
      </c>
      <c r="G51" s="11">
        <f t="shared" si="10"/>
        <v>0.92988929889298888</v>
      </c>
      <c r="H51" s="11">
        <f t="shared" si="10"/>
        <v>0.90046296296296291</v>
      </c>
    </row>
    <row r="52" spans="2:8" x14ac:dyDescent="0.25">
      <c r="B52" s="42" t="s">
        <v>67</v>
      </c>
      <c r="C52" s="8" t="s">
        <v>17</v>
      </c>
      <c r="D52" s="9" t="s">
        <v>96</v>
      </c>
      <c r="E52" s="9" t="s">
        <v>96</v>
      </c>
      <c r="F52" s="9" t="s">
        <v>96</v>
      </c>
      <c r="G52" s="9" t="s">
        <v>96</v>
      </c>
      <c r="H52" s="10">
        <f>SUM(D52:G52)</f>
        <v>0</v>
      </c>
    </row>
    <row r="53" spans="2:8" x14ac:dyDescent="0.25">
      <c r="B53" s="43"/>
      <c r="C53" s="8" t="s">
        <v>18</v>
      </c>
      <c r="D53" s="9" t="s">
        <v>96</v>
      </c>
      <c r="E53" s="9" t="s">
        <v>96</v>
      </c>
      <c r="F53" s="9" t="s">
        <v>96</v>
      </c>
      <c r="G53" s="9" t="s">
        <v>96</v>
      </c>
      <c r="H53" s="10">
        <f>SUM(D53:G53)</f>
        <v>0</v>
      </c>
    </row>
    <row r="54" spans="2:8" x14ac:dyDescent="0.25">
      <c r="B54" s="44"/>
      <c r="C54" s="8" t="s">
        <v>19</v>
      </c>
      <c r="D54" s="11">
        <f>IFERROR((D52/D53),0)</f>
        <v>0</v>
      </c>
      <c r="E54" s="11">
        <f t="shared" ref="E54:H54" si="11">IFERROR((E52/E53),0)</f>
        <v>0</v>
      </c>
      <c r="F54" s="11">
        <f t="shared" si="11"/>
        <v>0</v>
      </c>
      <c r="G54" s="11">
        <f t="shared" si="11"/>
        <v>0</v>
      </c>
      <c r="H54" s="11">
        <f t="shared" si="11"/>
        <v>0</v>
      </c>
    </row>
    <row r="55" spans="2:8" x14ac:dyDescent="0.25">
      <c r="B55" s="42" t="s">
        <v>68</v>
      </c>
      <c r="C55" s="8" t="s">
        <v>17</v>
      </c>
      <c r="D55" s="9">
        <f>+VLOOKUP($B55,[1]_2TOsiptel!$A:$E,5,0)</f>
        <v>0</v>
      </c>
      <c r="E55" s="9">
        <f>+VLOOKUP($B55,[1]_2TOsiptel!$A:$E,3,0)</f>
        <v>0</v>
      </c>
      <c r="F55" s="9">
        <f>+VLOOKUP($B55,[1]_2TOsiptel!$A:$E,4,0)</f>
        <v>4006</v>
      </c>
      <c r="G55" s="9">
        <f>+VLOOKUP($B55,[1]_2TOsiptel!$A:$E,2,0)</f>
        <v>0</v>
      </c>
      <c r="H55" s="10">
        <f>SUM(D55:G55)</f>
        <v>4006</v>
      </c>
    </row>
    <row r="56" spans="2:8" x14ac:dyDescent="0.25">
      <c r="B56" s="43"/>
      <c r="C56" s="8" t="s">
        <v>18</v>
      </c>
      <c r="D56" s="9">
        <f>+VLOOKUP($B55,[2]_1TOsiptel!$A:$E,5,0)</f>
        <v>0</v>
      </c>
      <c r="E56" s="9">
        <f>+VLOOKUP($B55,[2]_1TOsiptel!$A:$D,3,0)</f>
        <v>0</v>
      </c>
      <c r="F56" s="9">
        <f>+VLOOKUP($B55,[2]_1TOsiptel!$A:$D,4,0)</f>
        <v>4460</v>
      </c>
      <c r="G56" s="9">
        <f>+VLOOKUP($B55,[2]_1TOsiptel!$A:$D,2,0)</f>
        <v>0</v>
      </c>
      <c r="H56" s="10">
        <f>SUM(D56:G56)</f>
        <v>4460</v>
      </c>
    </row>
    <row r="57" spans="2:8" x14ac:dyDescent="0.25">
      <c r="B57" s="44"/>
      <c r="C57" s="8" t="s">
        <v>19</v>
      </c>
      <c r="D57" s="11">
        <f>IFERROR((D55/D56),0)</f>
        <v>0</v>
      </c>
      <c r="E57" s="11">
        <f t="shared" ref="E57:H57" si="12">IFERROR((E55/E56),0)</f>
        <v>0</v>
      </c>
      <c r="F57" s="11">
        <f t="shared" si="12"/>
        <v>0.89820627802690578</v>
      </c>
      <c r="G57" s="11">
        <f t="shared" si="12"/>
        <v>0</v>
      </c>
      <c r="H57" s="11">
        <f t="shared" si="12"/>
        <v>0.89820627802690578</v>
      </c>
    </row>
    <row r="58" spans="2:8" x14ac:dyDescent="0.25">
      <c r="B58" s="42" t="s">
        <v>95</v>
      </c>
      <c r="C58" s="8" t="s">
        <v>17</v>
      </c>
      <c r="D58" s="9">
        <f>+VLOOKUP($B58,[1]_2TOsiptel!$A:$E,5,0)</f>
        <v>150</v>
      </c>
      <c r="E58" s="9">
        <f>+VLOOKUP($B58,[1]_2TOsiptel!$A:$E,3,0)</f>
        <v>179</v>
      </c>
      <c r="F58" s="9">
        <f>+VLOOKUP($B58,[1]_2TOsiptel!$A:$E,4,0)</f>
        <v>2726</v>
      </c>
      <c r="G58" s="9">
        <f>+VLOOKUP($B58,[1]_2TOsiptel!$A:$E,2,0)</f>
        <v>1943</v>
      </c>
      <c r="H58" s="10">
        <f>SUM(D58:G58)</f>
        <v>4998</v>
      </c>
    </row>
    <row r="59" spans="2:8" x14ac:dyDescent="0.25">
      <c r="B59" s="43"/>
      <c r="C59" s="8" t="s">
        <v>18</v>
      </c>
      <c r="D59" s="9">
        <f>+VLOOKUP($B58,[2]_1TOsiptel!$A:$E,5,0)</f>
        <v>230</v>
      </c>
      <c r="E59" s="9">
        <f>+VLOOKUP($B58,[2]_1TOsiptel!$A:$D,3,0)</f>
        <v>269</v>
      </c>
      <c r="F59" s="9">
        <f>+VLOOKUP($B58,[2]_1TOsiptel!$A:$D,4,0)</f>
        <v>3876</v>
      </c>
      <c r="G59" s="9">
        <f>+VLOOKUP($B58,[2]_1TOsiptel!$A:$D,2,0)</f>
        <v>2387</v>
      </c>
      <c r="H59" s="10">
        <f>SUM(D59:G59)</f>
        <v>6762</v>
      </c>
    </row>
    <row r="60" spans="2:8" x14ac:dyDescent="0.25">
      <c r="B60" s="44"/>
      <c r="C60" s="8" t="s">
        <v>19</v>
      </c>
      <c r="D60" s="11">
        <f>IFERROR((D58/D59),0)</f>
        <v>0.65217391304347827</v>
      </c>
      <c r="E60" s="11">
        <f t="shared" ref="E60:H60" si="13">IFERROR((E58/E59),0)</f>
        <v>0.66542750929368033</v>
      </c>
      <c r="F60" s="11">
        <f t="shared" si="13"/>
        <v>0.70330237358101133</v>
      </c>
      <c r="G60" s="11">
        <f t="shared" si="13"/>
        <v>0.81399245915374951</v>
      </c>
      <c r="H60" s="11">
        <f t="shared" si="13"/>
        <v>0.73913043478260865</v>
      </c>
    </row>
    <row r="61" spans="2:8" x14ac:dyDescent="0.25">
      <c r="B61" s="42" t="s">
        <v>92</v>
      </c>
      <c r="C61" s="8" t="s">
        <v>17</v>
      </c>
      <c r="D61" s="9">
        <f>+VLOOKUP($B61,[1]_2TOsiptel!$A:$E,5,0)</f>
        <v>641</v>
      </c>
      <c r="E61" s="9">
        <f>+VLOOKUP($B61,[1]_2TOsiptel!$A:$E,3,0)</f>
        <v>599</v>
      </c>
      <c r="F61" s="9">
        <f>+VLOOKUP($B61,[1]_2TOsiptel!$A:$E,4,0)</f>
        <v>7163</v>
      </c>
      <c r="G61" s="9">
        <f>+VLOOKUP($B61,[1]_2TOsiptel!$A:$E,2,0)</f>
        <v>3847</v>
      </c>
      <c r="H61" s="10">
        <f>SUM(D61:G61)</f>
        <v>12250</v>
      </c>
    </row>
    <row r="62" spans="2:8" x14ac:dyDescent="0.25">
      <c r="B62" s="43"/>
      <c r="C62" s="8" t="s">
        <v>18</v>
      </c>
      <c r="D62" s="9">
        <f>+VLOOKUP($B61,[2]_1TOsiptel!$A:$E,5,0)</f>
        <v>776</v>
      </c>
      <c r="E62" s="9">
        <f>+VLOOKUP($B61,[2]_1TOsiptel!$A:$D,3,0)</f>
        <v>738</v>
      </c>
      <c r="F62" s="9">
        <f>+VLOOKUP($B61,[2]_1TOsiptel!$A:$D,4,0)</f>
        <v>8681</v>
      </c>
      <c r="G62" s="9">
        <f>+VLOOKUP($B61,[2]_1TOsiptel!$A:$D,2,0)</f>
        <v>4470</v>
      </c>
      <c r="H62" s="10">
        <f>SUM(D62:G62)</f>
        <v>14665</v>
      </c>
    </row>
    <row r="63" spans="2:8" x14ac:dyDescent="0.25">
      <c r="B63" s="44"/>
      <c r="C63" s="8" t="s">
        <v>19</v>
      </c>
      <c r="D63" s="11">
        <f>IFERROR((D61/D62),0)</f>
        <v>0.8260309278350515</v>
      </c>
      <c r="E63" s="11">
        <f t="shared" ref="E63:H63" si="14">IFERROR((E61/E62),0)</f>
        <v>0.81165311653116534</v>
      </c>
      <c r="F63" s="11">
        <f t="shared" si="14"/>
        <v>0.82513535306992281</v>
      </c>
      <c r="G63" s="11">
        <f t="shared" si="14"/>
        <v>0.86062639821029085</v>
      </c>
      <c r="H63" s="11">
        <f t="shared" si="14"/>
        <v>0.8353221957040573</v>
      </c>
    </row>
    <row r="64" spans="2:8" x14ac:dyDescent="0.25">
      <c r="B64" s="42" t="s">
        <v>69</v>
      </c>
      <c r="C64" s="8" t="s">
        <v>17</v>
      </c>
      <c r="D64" s="9">
        <f>+VLOOKUP($B64,[1]_2TOsiptel!$A:$E,5,0)</f>
        <v>99</v>
      </c>
      <c r="E64" s="9">
        <f>+VLOOKUP($B64,[1]_2TOsiptel!$A:$E,3,0)</f>
        <v>113</v>
      </c>
      <c r="F64" s="9">
        <f>+VLOOKUP($B64,[1]_2TOsiptel!$A:$E,4,0)</f>
        <v>1931</v>
      </c>
      <c r="G64" s="9">
        <f>+VLOOKUP($B64,[1]_2TOsiptel!$A:$E,2,0)</f>
        <v>752</v>
      </c>
      <c r="H64" s="10">
        <f>SUM(D64:G64)</f>
        <v>2895</v>
      </c>
    </row>
    <row r="65" spans="2:8" x14ac:dyDescent="0.25">
      <c r="B65" s="43"/>
      <c r="C65" s="8" t="s">
        <v>18</v>
      </c>
      <c r="D65" s="9">
        <f>+VLOOKUP($B64,[2]_1TOsiptel!$A:$E,5,0)</f>
        <v>136</v>
      </c>
      <c r="E65" s="9">
        <f>+VLOOKUP($B64,[2]_1TOsiptel!$A:$D,3,0)</f>
        <v>151</v>
      </c>
      <c r="F65" s="9">
        <f>+VLOOKUP($B64,[2]_1TOsiptel!$A:$D,4,0)</f>
        <v>2441</v>
      </c>
      <c r="G65" s="9">
        <f>+VLOOKUP($B64,[2]_1TOsiptel!$A:$D,2,0)</f>
        <v>790</v>
      </c>
      <c r="H65" s="10">
        <f>SUM(D65:G65)</f>
        <v>3518</v>
      </c>
    </row>
    <row r="66" spans="2:8" x14ac:dyDescent="0.25">
      <c r="B66" s="44"/>
      <c r="C66" s="8" t="s">
        <v>19</v>
      </c>
      <c r="D66" s="11">
        <f>IFERROR((D64/D65),0)</f>
        <v>0.7279411764705882</v>
      </c>
      <c r="E66" s="11">
        <f t="shared" ref="E66:H66" si="15">IFERROR((E64/E65),0)</f>
        <v>0.7483443708609272</v>
      </c>
      <c r="F66" s="11">
        <f t="shared" si="15"/>
        <v>0.79106923392052442</v>
      </c>
      <c r="G66" s="11">
        <f t="shared" si="15"/>
        <v>0.95189873417721516</v>
      </c>
      <c r="H66" s="11">
        <f t="shared" si="15"/>
        <v>0.8229107447413303</v>
      </c>
    </row>
    <row r="67" spans="2:8" x14ac:dyDescent="0.25">
      <c r="B67" s="42" t="s">
        <v>89</v>
      </c>
      <c r="C67" s="8" t="s">
        <v>17</v>
      </c>
      <c r="D67" s="9">
        <f>+VLOOKUP($B67,[1]_2TOsiptel!$A:$E,5,0)</f>
        <v>119</v>
      </c>
      <c r="E67" s="9">
        <f>+VLOOKUP($B67,[1]_2TOsiptel!$A:$E,3,0)</f>
        <v>196</v>
      </c>
      <c r="F67" s="9">
        <f>+VLOOKUP($B67,[1]_2TOsiptel!$A:$E,4,0)</f>
        <v>2877</v>
      </c>
      <c r="G67" s="9">
        <f>+VLOOKUP($B67,[1]_2TOsiptel!$A:$E,2,0)</f>
        <v>1568</v>
      </c>
      <c r="H67" s="10">
        <f>SUM(D67:G67)</f>
        <v>4760</v>
      </c>
    </row>
    <row r="68" spans="2:8" x14ac:dyDescent="0.25">
      <c r="B68" s="43"/>
      <c r="C68" s="8" t="s">
        <v>18</v>
      </c>
      <c r="D68" s="9">
        <f>+VLOOKUP($B67,[2]_1TOsiptel!$A:$E,5,0)</f>
        <v>165</v>
      </c>
      <c r="E68" s="9">
        <f>+VLOOKUP($B67,[2]_1TOsiptel!$A:$D,3,0)</f>
        <v>265</v>
      </c>
      <c r="F68" s="9">
        <f>+VLOOKUP($B67,[2]_1TOsiptel!$A:$D,4,0)</f>
        <v>3936</v>
      </c>
      <c r="G68" s="9">
        <f>+VLOOKUP($B67,[2]_1TOsiptel!$A:$D,2,0)</f>
        <v>1770</v>
      </c>
      <c r="H68" s="10">
        <f>SUM(D68:G68)</f>
        <v>6136</v>
      </c>
    </row>
    <row r="69" spans="2:8" x14ac:dyDescent="0.25">
      <c r="B69" s="44"/>
      <c r="C69" s="8" t="s">
        <v>19</v>
      </c>
      <c r="D69" s="11">
        <f>IFERROR((D67/D68),0)</f>
        <v>0.72121212121212119</v>
      </c>
      <c r="E69" s="11">
        <f t="shared" ref="E69:G69" si="16">IFERROR((E67/E68),0)</f>
        <v>0.73962264150943391</v>
      </c>
      <c r="F69" s="11">
        <f t="shared" si="16"/>
        <v>0.73094512195121952</v>
      </c>
      <c r="G69" s="11">
        <f t="shared" si="16"/>
        <v>0.88587570621468925</v>
      </c>
      <c r="H69" s="11">
        <f>IFERROR((H67/H68),0)</f>
        <v>0.77574967405475881</v>
      </c>
    </row>
    <row r="70" spans="2:8" x14ac:dyDescent="0.25">
      <c r="B70" s="42" t="s">
        <v>90</v>
      </c>
      <c r="C70" s="8" t="s">
        <v>17</v>
      </c>
      <c r="D70" s="9">
        <f>+VLOOKUP($B70,[1]_2TOsiptel!$A:$E,5,0)</f>
        <v>796</v>
      </c>
      <c r="E70" s="9">
        <f>+VLOOKUP($B70,[1]_2TOsiptel!$A:$E,3,0)</f>
        <v>1022</v>
      </c>
      <c r="F70" s="9">
        <f>+VLOOKUP($B70,[1]_2TOsiptel!$A:$E,4,0)</f>
        <v>7686</v>
      </c>
      <c r="G70" s="9">
        <f>+VLOOKUP($B70,[1]_2TOsiptel!$A:$E,2,0)</f>
        <v>4820</v>
      </c>
      <c r="H70" s="10">
        <f>SUM(D70:G70)</f>
        <v>14324</v>
      </c>
    </row>
    <row r="71" spans="2:8" x14ac:dyDescent="0.25">
      <c r="B71" s="43"/>
      <c r="C71" s="8" t="s">
        <v>18</v>
      </c>
      <c r="D71" s="9">
        <f>+VLOOKUP($B70,[2]_1TOsiptel!$A:$E,5,0)</f>
        <v>1206</v>
      </c>
      <c r="E71" s="9">
        <f>+VLOOKUP($B70,[2]_1TOsiptel!$A:$D,3,0)</f>
        <v>1576</v>
      </c>
      <c r="F71" s="9">
        <f>+VLOOKUP($B70,[2]_1TOsiptel!$A:$D,4,0)</f>
        <v>11495</v>
      </c>
      <c r="G71" s="9">
        <f>+VLOOKUP($B70,[2]_1TOsiptel!$A:$D,2,0)</f>
        <v>5438</v>
      </c>
      <c r="H71" s="10">
        <f>SUM(D71:G71)</f>
        <v>19715</v>
      </c>
    </row>
    <row r="72" spans="2:8" x14ac:dyDescent="0.25">
      <c r="B72" s="44"/>
      <c r="C72" s="8" t="s">
        <v>19</v>
      </c>
      <c r="D72" s="11">
        <f>IFERROR((D70/D71),0)</f>
        <v>0.66003316749585406</v>
      </c>
      <c r="E72" s="11">
        <f t="shared" ref="E72:H72" si="17">IFERROR((E70/E71),0)</f>
        <v>0.64847715736040612</v>
      </c>
      <c r="F72" s="11">
        <f t="shared" si="17"/>
        <v>0.66863853849499788</v>
      </c>
      <c r="G72" s="11">
        <f t="shared" si="17"/>
        <v>0.88635527767561606</v>
      </c>
      <c r="H72" s="11">
        <f t="shared" si="17"/>
        <v>0.72655338574689321</v>
      </c>
    </row>
    <row r="73" spans="2:8" x14ac:dyDescent="0.25">
      <c r="B73" s="42" t="s">
        <v>94</v>
      </c>
      <c r="C73" s="8" t="s">
        <v>17</v>
      </c>
      <c r="D73" s="9">
        <f>+VLOOKUP($B73,[1]_2TOsiptel!$A:$E,5,0)</f>
        <v>143</v>
      </c>
      <c r="E73" s="9">
        <f>+VLOOKUP($B73,[1]_2TOsiptel!$A:$E,3,0)</f>
        <v>99</v>
      </c>
      <c r="F73" s="9">
        <f>+VLOOKUP($B73,[1]_2TOsiptel!$A:$E,4,0)</f>
        <v>3964</v>
      </c>
      <c r="G73" s="9">
        <f>+VLOOKUP($B73,[1]_2TOsiptel!$A:$E,2,0)</f>
        <v>1548</v>
      </c>
      <c r="H73" s="10">
        <f>SUM(D73:G73)</f>
        <v>5754</v>
      </c>
    </row>
    <row r="74" spans="2:8" x14ac:dyDescent="0.25">
      <c r="B74" s="43"/>
      <c r="C74" s="8" t="s">
        <v>18</v>
      </c>
      <c r="D74" s="9">
        <f>+VLOOKUP($B73,[2]_1TOsiptel!$A:$E,5,0)</f>
        <v>180</v>
      </c>
      <c r="E74" s="9">
        <f>+VLOOKUP($B73,[2]_1TOsiptel!$A:$D,3,0)</f>
        <v>126</v>
      </c>
      <c r="F74" s="9">
        <f>+VLOOKUP($B73,[2]_1TOsiptel!$A:$D,4,0)</f>
        <v>4766</v>
      </c>
      <c r="G74" s="9">
        <f>+VLOOKUP($B73,[2]_1TOsiptel!$A:$D,2,0)</f>
        <v>1841</v>
      </c>
      <c r="H74" s="10">
        <f>SUM(D74:G74)</f>
        <v>6913</v>
      </c>
    </row>
    <row r="75" spans="2:8" x14ac:dyDescent="0.25">
      <c r="B75" s="44"/>
      <c r="C75" s="8" t="s">
        <v>19</v>
      </c>
      <c r="D75" s="11">
        <f>IFERROR((D73/D74),0)</f>
        <v>0.7944444444444444</v>
      </c>
      <c r="E75" s="11">
        <f t="shared" ref="E75:H75" si="18">IFERROR((E73/E74),0)</f>
        <v>0.7857142857142857</v>
      </c>
      <c r="F75" s="11">
        <f t="shared" si="18"/>
        <v>0.83172471674360049</v>
      </c>
      <c r="G75" s="11">
        <f t="shared" si="18"/>
        <v>0.84084736556219442</v>
      </c>
      <c r="H75" s="11">
        <f t="shared" si="18"/>
        <v>0.83234485751482712</v>
      </c>
    </row>
    <row r="76" spans="2:8" x14ac:dyDescent="0.25">
      <c r="B76" s="42" t="s">
        <v>93</v>
      </c>
      <c r="C76" s="8" t="s">
        <v>17</v>
      </c>
      <c r="D76" s="9">
        <f>+VLOOKUP($B76,[1]_2TOsiptel!$A:$E,5,0)</f>
        <v>98</v>
      </c>
      <c r="E76" s="9">
        <f>+VLOOKUP($B76,[1]_2TOsiptel!$A:$E,3,0)</f>
        <v>76</v>
      </c>
      <c r="F76" s="9">
        <f>+VLOOKUP($B76,[1]_2TOsiptel!$A:$E,4,0)</f>
        <v>2557</v>
      </c>
      <c r="G76" s="9">
        <f>+VLOOKUP($B76,[1]_2TOsiptel!$A:$E,2,0)</f>
        <v>565</v>
      </c>
      <c r="H76" s="10">
        <f>SUM(D76:G76)</f>
        <v>3296</v>
      </c>
    </row>
    <row r="77" spans="2:8" x14ac:dyDescent="0.25">
      <c r="B77" s="43"/>
      <c r="C77" s="8" t="s">
        <v>18</v>
      </c>
      <c r="D77" s="9">
        <f>+VLOOKUP($B76,[2]_1TOsiptel!$A:$E,5,0)</f>
        <v>148</v>
      </c>
      <c r="E77" s="9">
        <f>+VLOOKUP($B76,[2]_1TOsiptel!$A:$D,3,0)</f>
        <v>133</v>
      </c>
      <c r="F77" s="9">
        <f>+VLOOKUP($B76,[2]_1TOsiptel!$A:$D,4,0)</f>
        <v>4094</v>
      </c>
      <c r="G77" s="9">
        <f>+VLOOKUP($B76,[2]_1TOsiptel!$A:$D,2,0)</f>
        <v>617</v>
      </c>
      <c r="H77" s="10">
        <f>SUM(D77:G77)</f>
        <v>4992</v>
      </c>
    </row>
    <row r="78" spans="2:8" x14ac:dyDescent="0.25">
      <c r="B78" s="44"/>
      <c r="C78" s="8" t="s">
        <v>19</v>
      </c>
      <c r="D78" s="11">
        <f>IFERROR((D76/D77),0)</f>
        <v>0.66216216216216217</v>
      </c>
      <c r="E78" s="11">
        <f t="shared" ref="E78:H78" si="19">IFERROR((E76/E77),0)</f>
        <v>0.5714285714285714</v>
      </c>
      <c r="F78" s="11">
        <f t="shared" si="19"/>
        <v>0.62457254518808014</v>
      </c>
      <c r="G78" s="11">
        <f t="shared" si="19"/>
        <v>0.91572123176661269</v>
      </c>
      <c r="H78" s="11">
        <f t="shared" si="19"/>
        <v>0.66025641025641024</v>
      </c>
    </row>
    <row r="79" spans="2:8" x14ac:dyDescent="0.25">
      <c r="B79" s="42" t="s">
        <v>70</v>
      </c>
      <c r="C79" s="8" t="s">
        <v>17</v>
      </c>
      <c r="D79" s="9">
        <f>+VLOOKUP($B79,[1]_2TOsiptel!$A:$E,5,0)</f>
        <v>53</v>
      </c>
      <c r="E79" s="9">
        <f>+VLOOKUP($B79,[1]_2TOsiptel!$A:$E,3,0)</f>
        <v>81</v>
      </c>
      <c r="F79" s="9">
        <f>+VLOOKUP($B79,[1]_2TOsiptel!$A:$E,4,0)</f>
        <v>902</v>
      </c>
      <c r="G79" s="9">
        <f>+VLOOKUP($B79,[1]_2TOsiptel!$A:$E,2,0)</f>
        <v>475</v>
      </c>
      <c r="H79" s="10">
        <f>SUM(D79:G79)</f>
        <v>1511</v>
      </c>
    </row>
    <row r="80" spans="2:8" x14ac:dyDescent="0.25">
      <c r="B80" s="43"/>
      <c r="C80" s="8" t="s">
        <v>18</v>
      </c>
      <c r="D80" s="9">
        <f>+VLOOKUP($B79,[2]_1TOsiptel!$A:$E,5,0)</f>
        <v>70</v>
      </c>
      <c r="E80" s="9">
        <f>+VLOOKUP($B79,[2]_1TOsiptel!$A:$D,3,0)</f>
        <v>102</v>
      </c>
      <c r="F80" s="9">
        <f>+VLOOKUP($B79,[2]_1TOsiptel!$A:$D,4,0)</f>
        <v>1125</v>
      </c>
      <c r="G80" s="9">
        <f>+VLOOKUP($B79,[2]_1TOsiptel!$A:$D,2,0)</f>
        <v>506</v>
      </c>
      <c r="H80" s="10">
        <f>SUM(D80:G80)</f>
        <v>1803</v>
      </c>
    </row>
    <row r="81" spans="2:8" x14ac:dyDescent="0.25">
      <c r="B81" s="44"/>
      <c r="C81" s="8" t="s">
        <v>19</v>
      </c>
      <c r="D81" s="11">
        <f>IFERROR((D79/D80),0)</f>
        <v>0.75714285714285712</v>
      </c>
      <c r="E81" s="11">
        <f t="shared" ref="E81:H81" si="20">IFERROR((E79/E80),0)</f>
        <v>0.79411764705882348</v>
      </c>
      <c r="F81" s="11">
        <f t="shared" si="20"/>
        <v>0.80177777777777781</v>
      </c>
      <c r="G81" s="11">
        <f t="shared" si="20"/>
        <v>0.93873517786561267</v>
      </c>
      <c r="H81" s="11">
        <f t="shared" si="20"/>
        <v>0.8380476982806434</v>
      </c>
    </row>
    <row r="82" spans="2:8" x14ac:dyDescent="0.25">
      <c r="B82" s="42" t="s">
        <v>71</v>
      </c>
      <c r="C82" s="8" t="s">
        <v>17</v>
      </c>
      <c r="D82" s="9">
        <f>+VLOOKUP($B82,[1]_2TOsiptel!$A:$E,5,0)</f>
        <v>61</v>
      </c>
      <c r="E82" s="9">
        <f>+VLOOKUP($B82,[1]_2TOsiptel!$A:$E,3,0)</f>
        <v>140</v>
      </c>
      <c r="F82" s="9">
        <f>+VLOOKUP($B82,[1]_2TOsiptel!$A:$E,4,0)</f>
        <v>3511</v>
      </c>
      <c r="G82" s="9">
        <f>+VLOOKUP($B82,[1]_2TOsiptel!$A:$E,2,0)</f>
        <v>534</v>
      </c>
      <c r="H82" s="10">
        <f>SUM(D82:G82)</f>
        <v>4246</v>
      </c>
    </row>
    <row r="83" spans="2:8" x14ac:dyDescent="0.25">
      <c r="B83" s="43"/>
      <c r="C83" s="8" t="s">
        <v>18</v>
      </c>
      <c r="D83" s="9">
        <f>+VLOOKUP($B82,[2]_1TOsiptel!$A:$E,5,0)</f>
        <v>82</v>
      </c>
      <c r="E83" s="9">
        <f>+VLOOKUP($B82,[2]_1TOsiptel!$A:$D,3,0)</f>
        <v>188</v>
      </c>
      <c r="F83" s="9">
        <f>+VLOOKUP($B82,[2]_1TOsiptel!$A:$D,4,0)</f>
        <v>4791</v>
      </c>
      <c r="G83" s="9">
        <f>+VLOOKUP($B82,[2]_1TOsiptel!$A:$D,2,0)</f>
        <v>629</v>
      </c>
      <c r="H83" s="10">
        <f>SUM(D83:G83)</f>
        <v>5690</v>
      </c>
    </row>
    <row r="84" spans="2:8" x14ac:dyDescent="0.25">
      <c r="B84" s="44"/>
      <c r="C84" s="8" t="s">
        <v>19</v>
      </c>
      <c r="D84" s="11">
        <f>IFERROR((D82/D83),0)</f>
        <v>0.74390243902439024</v>
      </c>
      <c r="E84" s="11">
        <f t="shared" ref="E84:H84" si="21">IFERROR((E82/E83),0)</f>
        <v>0.74468085106382975</v>
      </c>
      <c r="F84" s="11">
        <f t="shared" si="21"/>
        <v>0.73283239407221878</v>
      </c>
      <c r="G84" s="11">
        <f t="shared" si="21"/>
        <v>0.84896661367249604</v>
      </c>
      <c r="H84" s="11">
        <f t="shared" si="21"/>
        <v>0.74622144112478028</v>
      </c>
    </row>
    <row r="85" spans="2:8" x14ac:dyDescent="0.25">
      <c r="B85" s="42" t="s">
        <v>72</v>
      </c>
      <c r="C85" s="8" t="s">
        <v>17</v>
      </c>
      <c r="D85" s="9">
        <f>+VLOOKUP($B85,[1]_2TOsiptel!$A:$E,5,0)</f>
        <v>288</v>
      </c>
      <c r="E85" s="9">
        <f>+VLOOKUP($B85,[1]_2TOsiptel!$A:$E,3,0)</f>
        <v>214</v>
      </c>
      <c r="F85" s="9">
        <f>+VLOOKUP($B85,[1]_2TOsiptel!$A:$E,4,0)</f>
        <v>3304</v>
      </c>
      <c r="G85" s="9">
        <f>+VLOOKUP($B85,[1]_2TOsiptel!$A:$E,2,0)</f>
        <v>1295</v>
      </c>
      <c r="H85" s="10">
        <f>SUM(D85:G85)</f>
        <v>5101</v>
      </c>
    </row>
    <row r="86" spans="2:8" x14ac:dyDescent="0.25">
      <c r="B86" s="43"/>
      <c r="C86" s="8" t="s">
        <v>18</v>
      </c>
      <c r="D86" s="9">
        <f>+VLOOKUP($B85,[2]_1TOsiptel!$A:$E,5,0)</f>
        <v>360</v>
      </c>
      <c r="E86" s="9">
        <f>+VLOOKUP($B85,[2]_1TOsiptel!$A:$D,3,0)</f>
        <v>273</v>
      </c>
      <c r="F86" s="9">
        <f>+VLOOKUP($B85,[2]_1TOsiptel!$A:$D,4,0)</f>
        <v>4038</v>
      </c>
      <c r="G86" s="9">
        <f>+VLOOKUP($B85,[2]_1TOsiptel!$A:$D,2,0)</f>
        <v>1445</v>
      </c>
      <c r="H86" s="10">
        <f>SUM(D86:G86)</f>
        <v>6116</v>
      </c>
    </row>
    <row r="87" spans="2:8" x14ac:dyDescent="0.25">
      <c r="B87" s="44"/>
      <c r="C87" s="8" t="s">
        <v>19</v>
      </c>
      <c r="D87" s="11">
        <f>IFERROR((D85/D86),0)</f>
        <v>0.8</v>
      </c>
      <c r="E87" s="11">
        <f t="shared" ref="E87:H87" si="22">IFERROR((E85/E86),0)</f>
        <v>0.78388278388278387</v>
      </c>
      <c r="F87" s="11">
        <f t="shared" si="22"/>
        <v>0.81822684497275877</v>
      </c>
      <c r="G87" s="11">
        <f t="shared" si="22"/>
        <v>0.89619377162629754</v>
      </c>
      <c r="H87" s="11">
        <f t="shared" si="22"/>
        <v>0.8340418574231524</v>
      </c>
    </row>
    <row r="88" spans="2:8" x14ac:dyDescent="0.25">
      <c r="B88" s="42" t="s">
        <v>73</v>
      </c>
      <c r="C88" s="8" t="s">
        <v>17</v>
      </c>
      <c r="D88" s="9">
        <f>+VLOOKUP($B88,[1]_2TOsiptel!$A:$E,5,0)</f>
        <v>38</v>
      </c>
      <c r="E88" s="9">
        <f>+VLOOKUP($B88,[1]_2TOsiptel!$A:$E,3,0)</f>
        <v>126</v>
      </c>
      <c r="F88" s="9">
        <f>+VLOOKUP($B88,[1]_2TOsiptel!$A:$E,4,0)</f>
        <v>2220</v>
      </c>
      <c r="G88" s="9">
        <f>+VLOOKUP($B88,[1]_2TOsiptel!$A:$E,2,0)</f>
        <v>758</v>
      </c>
      <c r="H88" s="10">
        <f>SUM(D88:G88)</f>
        <v>3142</v>
      </c>
    </row>
    <row r="89" spans="2:8" x14ac:dyDescent="0.25">
      <c r="B89" s="43"/>
      <c r="C89" s="8" t="s">
        <v>18</v>
      </c>
      <c r="D89" s="9">
        <f>+VLOOKUP($B88,[2]_1TOsiptel!$A:$E,5,0)</f>
        <v>57</v>
      </c>
      <c r="E89" s="9">
        <f>+VLOOKUP($B88,[2]_1TOsiptel!$A:$D,3,0)</f>
        <v>195</v>
      </c>
      <c r="F89" s="9">
        <f>+VLOOKUP($B88,[2]_1TOsiptel!$A:$D,4,0)</f>
        <v>3185</v>
      </c>
      <c r="G89" s="9">
        <f>+VLOOKUP($B88,[2]_1TOsiptel!$A:$D,2,0)</f>
        <v>910</v>
      </c>
      <c r="H89" s="10">
        <f>SUM(D89:G89)</f>
        <v>4347</v>
      </c>
    </row>
    <row r="90" spans="2:8" x14ac:dyDescent="0.25">
      <c r="B90" s="44"/>
      <c r="C90" s="8" t="s">
        <v>19</v>
      </c>
      <c r="D90" s="11">
        <f>IFERROR((D88/D89),0)</f>
        <v>0.66666666666666663</v>
      </c>
      <c r="E90" s="11">
        <f t="shared" ref="E90:H90" si="23">IFERROR((E88/E89),0)</f>
        <v>0.64615384615384619</v>
      </c>
      <c r="F90" s="11">
        <f t="shared" si="23"/>
        <v>0.69701726844583989</v>
      </c>
      <c r="G90" s="11">
        <f t="shared" si="23"/>
        <v>0.83296703296703301</v>
      </c>
      <c r="H90" s="11">
        <f t="shared" si="23"/>
        <v>0.72279733149298364</v>
      </c>
    </row>
    <row r="91" spans="2:8" x14ac:dyDescent="0.25">
      <c r="B91" s="42" t="s">
        <v>74</v>
      </c>
      <c r="C91" s="8" t="s">
        <v>17</v>
      </c>
      <c r="D91" s="9">
        <f>+VLOOKUP($B91,[1]_2TOsiptel!$A:$E,5,0)</f>
        <v>240</v>
      </c>
      <c r="E91" s="9">
        <f>+VLOOKUP($B91,[1]_2TOsiptel!$A:$E,3,0)</f>
        <v>210</v>
      </c>
      <c r="F91" s="9">
        <f>+VLOOKUP($B91,[1]_2TOsiptel!$A:$E,4,0)</f>
        <v>4455</v>
      </c>
      <c r="G91" s="9">
        <f>+VLOOKUP($B91,[1]_2TOsiptel!$A:$E,2,0)</f>
        <v>1282</v>
      </c>
      <c r="H91" s="10">
        <f>SUM(D91:G91)</f>
        <v>6187</v>
      </c>
    </row>
    <row r="92" spans="2:8" x14ac:dyDescent="0.25">
      <c r="B92" s="43"/>
      <c r="C92" s="8" t="s">
        <v>18</v>
      </c>
      <c r="D92" s="9">
        <f>+VLOOKUP($B91,[2]_1TOsiptel!$A:$E,5,0)</f>
        <v>310</v>
      </c>
      <c r="E92" s="9">
        <f>+VLOOKUP($B91,[2]_1TOsiptel!$A:$D,3,0)</f>
        <v>277</v>
      </c>
      <c r="F92" s="9">
        <f>+VLOOKUP($B91,[2]_1TOsiptel!$A:$D,4,0)</f>
        <v>5446</v>
      </c>
      <c r="G92" s="9">
        <f>+VLOOKUP($B91,[2]_1TOsiptel!$A:$D,2,0)</f>
        <v>1399</v>
      </c>
      <c r="H92" s="10">
        <f>SUM(D92:G92)</f>
        <v>7432</v>
      </c>
    </row>
    <row r="93" spans="2:8" x14ac:dyDescent="0.25">
      <c r="B93" s="44"/>
      <c r="C93" s="8" t="s">
        <v>19</v>
      </c>
      <c r="D93" s="11">
        <f>IFERROR((D91/D92),0)</f>
        <v>0.77419354838709675</v>
      </c>
      <c r="E93" s="11">
        <f t="shared" ref="E93:H93" si="24">IFERROR((E91/E92),0)</f>
        <v>0.75812274368231047</v>
      </c>
      <c r="F93" s="11">
        <f t="shared" si="24"/>
        <v>0.81803158281307387</v>
      </c>
      <c r="G93" s="11">
        <f t="shared" si="24"/>
        <v>0.91636883488205856</v>
      </c>
      <c r="H93" s="11">
        <f t="shared" si="24"/>
        <v>0.83248116254036597</v>
      </c>
    </row>
    <row r="94" spans="2:8" x14ac:dyDescent="0.25">
      <c r="B94" s="42" t="s">
        <v>75</v>
      </c>
      <c r="C94" s="8" t="s">
        <v>17</v>
      </c>
      <c r="D94" s="9">
        <f>+VLOOKUP($B94,[1]_2TOsiptel!$A:$E,5,0)</f>
        <v>424</v>
      </c>
      <c r="E94" s="9">
        <f>+VLOOKUP($B94,[1]_2TOsiptel!$A:$E,3,0)</f>
        <v>560</v>
      </c>
      <c r="F94" s="9">
        <f>+VLOOKUP($B94,[1]_2TOsiptel!$A:$E,4,0)</f>
        <v>3300</v>
      </c>
      <c r="G94" s="9">
        <f>+VLOOKUP($B94,[1]_2TOsiptel!$A:$E,2,0)</f>
        <v>861</v>
      </c>
      <c r="H94" s="10">
        <f>SUM(D94:G94)</f>
        <v>5145</v>
      </c>
    </row>
    <row r="95" spans="2:8" x14ac:dyDescent="0.25">
      <c r="B95" s="43"/>
      <c r="C95" s="8" t="s">
        <v>18</v>
      </c>
      <c r="D95" s="9">
        <f>+VLOOKUP($B94,[2]_1TOsiptel!$A:$E,5,0)</f>
        <v>590</v>
      </c>
      <c r="E95" s="9">
        <f>+VLOOKUP($B94,[2]_1TOsiptel!$A:$D,3,0)</f>
        <v>746</v>
      </c>
      <c r="F95" s="9">
        <f>+VLOOKUP($B94,[2]_1TOsiptel!$A:$D,4,0)</f>
        <v>4317</v>
      </c>
      <c r="G95" s="9">
        <f>+VLOOKUP($B94,[2]_1TOsiptel!$A:$D,2,0)</f>
        <v>902</v>
      </c>
      <c r="H95" s="10">
        <f>SUM(D95:G95)</f>
        <v>6555</v>
      </c>
    </row>
    <row r="96" spans="2:8" x14ac:dyDescent="0.25">
      <c r="B96" s="44"/>
      <c r="C96" s="8" t="s">
        <v>19</v>
      </c>
      <c r="D96" s="11">
        <f>IFERROR((D94/D95),0)</f>
        <v>0.71864406779661016</v>
      </c>
      <c r="E96" s="11">
        <f t="shared" ref="E96:H96" si="25">IFERROR((E94/E95),0)</f>
        <v>0.75067024128686322</v>
      </c>
      <c r="F96" s="11">
        <f t="shared" si="25"/>
        <v>0.76441973592772761</v>
      </c>
      <c r="G96" s="11">
        <f t="shared" si="25"/>
        <v>0.95454545454545459</v>
      </c>
      <c r="H96" s="11">
        <f t="shared" si="25"/>
        <v>0.78489702517162474</v>
      </c>
    </row>
    <row r="97" spans="2:8" x14ac:dyDescent="0.25">
      <c r="B97" s="42" t="s">
        <v>76</v>
      </c>
      <c r="C97" s="8" t="s">
        <v>17</v>
      </c>
      <c r="D97" s="9">
        <f>+VLOOKUP($B97,[1]_2TOsiptel!$A:$E,5,0)</f>
        <v>134</v>
      </c>
      <c r="E97" s="9">
        <f>+VLOOKUP($B97,[1]_2TOsiptel!$A:$E,3,0)</f>
        <v>173</v>
      </c>
      <c r="F97" s="9">
        <f>+VLOOKUP($B97,[1]_2TOsiptel!$A:$E,4,0)</f>
        <v>2999</v>
      </c>
      <c r="G97" s="9">
        <f>+VLOOKUP($B97,[1]_2TOsiptel!$A:$E,2,0)</f>
        <v>656</v>
      </c>
      <c r="H97" s="10">
        <f>SUM(D97:G97)</f>
        <v>3962</v>
      </c>
    </row>
    <row r="98" spans="2:8" x14ac:dyDescent="0.25">
      <c r="B98" s="43"/>
      <c r="C98" s="8" t="s">
        <v>18</v>
      </c>
      <c r="D98" s="9">
        <f>+VLOOKUP($B97,[2]_1TOsiptel!$A:$E,5,0)</f>
        <v>188</v>
      </c>
      <c r="E98" s="9">
        <f>+VLOOKUP($B97,[2]_1TOsiptel!$A:$D,3,0)</f>
        <v>223</v>
      </c>
      <c r="F98" s="9">
        <f>+VLOOKUP($B97,[2]_1TOsiptel!$A:$D,4,0)</f>
        <v>3994</v>
      </c>
      <c r="G98" s="9">
        <f>+VLOOKUP($B97,[2]_1TOsiptel!$A:$D,2,0)</f>
        <v>771</v>
      </c>
      <c r="H98" s="10">
        <f>SUM(D98:G98)</f>
        <v>5176</v>
      </c>
    </row>
    <row r="99" spans="2:8" x14ac:dyDescent="0.25">
      <c r="B99" s="44"/>
      <c r="C99" s="8" t="s">
        <v>19</v>
      </c>
      <c r="D99" s="11">
        <f>IFERROR((D97/D98),0)</f>
        <v>0.71276595744680848</v>
      </c>
      <c r="E99" s="11">
        <f t="shared" ref="E99:H99" si="26">IFERROR((E97/E98),0)</f>
        <v>0.77578475336322872</v>
      </c>
      <c r="F99" s="11">
        <f t="shared" si="26"/>
        <v>0.75087631447170755</v>
      </c>
      <c r="G99" s="11">
        <f t="shared" si="26"/>
        <v>0.85084306095979245</v>
      </c>
      <c r="H99" s="11">
        <f t="shared" si="26"/>
        <v>0.76545595054095827</v>
      </c>
    </row>
    <row r="100" spans="2:8" x14ac:dyDescent="0.25">
      <c r="B100" s="42" t="s">
        <v>77</v>
      </c>
      <c r="C100" s="8" t="s">
        <v>17</v>
      </c>
      <c r="D100" s="9">
        <f>+VLOOKUP($B100,[1]_2TOsiptel!$A:$E,5,0)</f>
        <v>178</v>
      </c>
      <c r="E100" s="9">
        <f>+VLOOKUP($B100,[1]_2TOsiptel!$A:$E,3,0)</f>
        <v>383</v>
      </c>
      <c r="F100" s="9">
        <f>+VLOOKUP($B100,[1]_2TOsiptel!$A:$E,4,0)</f>
        <v>2881</v>
      </c>
      <c r="G100" s="9">
        <f>+VLOOKUP($B100,[1]_2TOsiptel!$A:$E,2,0)</f>
        <v>574</v>
      </c>
      <c r="H100" s="10">
        <f>SUM(D100:G100)</f>
        <v>4016</v>
      </c>
    </row>
    <row r="101" spans="2:8" x14ac:dyDescent="0.25">
      <c r="B101" s="43"/>
      <c r="C101" s="8" t="s">
        <v>18</v>
      </c>
      <c r="D101" s="9">
        <f>+VLOOKUP($B100,[2]_1TOsiptel!$A:$E,5,0)</f>
        <v>208</v>
      </c>
      <c r="E101" s="9">
        <f>+VLOOKUP($B100,[2]_1TOsiptel!$A:$D,3,0)</f>
        <v>440</v>
      </c>
      <c r="F101" s="9">
        <f>+VLOOKUP($B100,[2]_1TOsiptel!$A:$D,4,0)</f>
        <v>3310</v>
      </c>
      <c r="G101" s="9">
        <f>+VLOOKUP($B100,[2]_1TOsiptel!$A:$D,2,0)</f>
        <v>640</v>
      </c>
      <c r="H101" s="10">
        <f>SUM(D101:G101)</f>
        <v>4598</v>
      </c>
    </row>
    <row r="102" spans="2:8" x14ac:dyDescent="0.25">
      <c r="B102" s="44"/>
      <c r="C102" s="8" t="s">
        <v>19</v>
      </c>
      <c r="D102" s="11">
        <f>IFERROR((D100/D101),0)</f>
        <v>0.85576923076923073</v>
      </c>
      <c r="E102" s="11">
        <f t="shared" ref="E102:H102" si="27">IFERROR((E100/E101),0)</f>
        <v>0.87045454545454548</v>
      </c>
      <c r="F102" s="11">
        <f t="shared" si="27"/>
        <v>0.87039274924471299</v>
      </c>
      <c r="G102" s="11">
        <f t="shared" si="27"/>
        <v>0.89687499999999998</v>
      </c>
      <c r="H102" s="11">
        <f t="shared" si="27"/>
        <v>0.87342322749021317</v>
      </c>
    </row>
    <row r="103" spans="2:8" x14ac:dyDescent="0.25">
      <c r="B103" s="42" t="s">
        <v>78</v>
      </c>
      <c r="C103" s="8" t="s">
        <v>17</v>
      </c>
      <c r="D103" s="9" t="s">
        <v>96</v>
      </c>
      <c r="E103" s="9" t="s">
        <v>96</v>
      </c>
      <c r="F103" s="9" t="s">
        <v>96</v>
      </c>
      <c r="G103" s="9" t="s">
        <v>96</v>
      </c>
      <c r="H103" s="10">
        <f>SUM(D103:G103)</f>
        <v>0</v>
      </c>
    </row>
    <row r="104" spans="2:8" x14ac:dyDescent="0.25">
      <c r="B104" s="43"/>
      <c r="C104" s="8" t="s">
        <v>18</v>
      </c>
      <c r="D104" s="9" t="s">
        <v>96</v>
      </c>
      <c r="E104" s="9" t="s">
        <v>96</v>
      </c>
      <c r="F104" s="9" t="s">
        <v>96</v>
      </c>
      <c r="G104" s="9" t="s">
        <v>96</v>
      </c>
      <c r="H104" s="10">
        <f>SUM(D104:G104)</f>
        <v>0</v>
      </c>
    </row>
    <row r="105" spans="2:8" x14ac:dyDescent="0.25">
      <c r="B105" s="44"/>
      <c r="C105" s="8" t="s">
        <v>19</v>
      </c>
      <c r="D105" s="11">
        <f>IFERROR((D103/D104),0)</f>
        <v>0</v>
      </c>
      <c r="E105" s="11">
        <f t="shared" ref="E105:H105" si="28">IFERROR((E103/E104),0)</f>
        <v>0</v>
      </c>
      <c r="F105" s="11">
        <f t="shared" si="28"/>
        <v>0</v>
      </c>
      <c r="G105" s="11">
        <f t="shared" si="28"/>
        <v>0</v>
      </c>
      <c r="H105" s="11">
        <f t="shared" si="28"/>
        <v>0</v>
      </c>
    </row>
    <row r="106" spans="2:8" x14ac:dyDescent="0.25">
      <c r="B106" s="42" t="s">
        <v>79</v>
      </c>
      <c r="C106" s="8" t="s">
        <v>17</v>
      </c>
      <c r="D106" s="9">
        <f>+VLOOKUP($B106,[1]_2TOsiptel!$A:$E,5,0)</f>
        <v>220</v>
      </c>
      <c r="E106" s="9">
        <f>+VLOOKUP($B106,[1]_2TOsiptel!$A:$E,3,0)</f>
        <v>114</v>
      </c>
      <c r="F106" s="9">
        <f>+VLOOKUP($B106,[1]_2TOsiptel!$A:$E,4,0)</f>
        <v>2986</v>
      </c>
      <c r="G106" s="9">
        <f>+VLOOKUP($B106,[1]_2TOsiptel!$A:$E,2,0)</f>
        <v>881</v>
      </c>
      <c r="H106" s="10">
        <f>SUM(D106:G106)</f>
        <v>4201</v>
      </c>
    </row>
    <row r="107" spans="2:8" x14ac:dyDescent="0.25">
      <c r="B107" s="43"/>
      <c r="C107" s="8" t="s">
        <v>18</v>
      </c>
      <c r="D107" s="9">
        <f>+VLOOKUP($B106,[2]_1TOsiptel!$A:$E,5,0)</f>
        <v>243</v>
      </c>
      <c r="E107" s="9">
        <f>+VLOOKUP($B106,[2]_1TOsiptel!$A:$D,3,0)</f>
        <v>129</v>
      </c>
      <c r="F107" s="9">
        <f>+VLOOKUP($B106,[2]_1TOsiptel!$A:$D,4,0)</f>
        <v>3299</v>
      </c>
      <c r="G107" s="9">
        <f>+VLOOKUP($B106,[2]_1TOsiptel!$A:$D,2,0)</f>
        <v>923</v>
      </c>
      <c r="H107" s="10">
        <f>SUM(D107:G107)</f>
        <v>4594</v>
      </c>
    </row>
    <row r="108" spans="2:8" x14ac:dyDescent="0.25">
      <c r="B108" s="44"/>
      <c r="C108" s="8" t="s">
        <v>19</v>
      </c>
      <c r="D108" s="11">
        <f>IFERROR((D106/D107),0)</f>
        <v>0.90534979423868311</v>
      </c>
      <c r="E108" s="11">
        <f t="shared" ref="E108:H108" si="29">IFERROR((E106/E107),0)</f>
        <v>0.88372093023255816</v>
      </c>
      <c r="F108" s="11">
        <f t="shared" si="29"/>
        <v>0.90512276447408302</v>
      </c>
      <c r="G108" s="11">
        <f t="shared" si="29"/>
        <v>0.95449620801733481</v>
      </c>
      <c r="H108" s="11">
        <f t="shared" si="29"/>
        <v>0.91445363517631695</v>
      </c>
    </row>
    <row r="109" spans="2:8" x14ac:dyDescent="0.25">
      <c r="B109" s="42" t="s">
        <v>80</v>
      </c>
      <c r="C109" s="8" t="s">
        <v>17</v>
      </c>
      <c r="D109" s="9">
        <f>+VLOOKUP($B109,[1]_2TOsiptel!$A:$E,5,0)</f>
        <v>31</v>
      </c>
      <c r="E109" s="9">
        <f>+VLOOKUP($B109,[1]_2TOsiptel!$A:$E,3,0)</f>
        <v>14</v>
      </c>
      <c r="F109" s="9">
        <f>+VLOOKUP($B109,[1]_2TOsiptel!$A:$E,4,0)</f>
        <v>2204</v>
      </c>
      <c r="G109" s="9">
        <f>+VLOOKUP($B109,[1]_2TOsiptel!$A:$E,2,0)</f>
        <v>178</v>
      </c>
      <c r="H109" s="10">
        <f>SUM(D109:G109)</f>
        <v>2427</v>
      </c>
    </row>
    <row r="110" spans="2:8" x14ac:dyDescent="0.25">
      <c r="B110" s="43"/>
      <c r="C110" s="8" t="s">
        <v>18</v>
      </c>
      <c r="D110" s="9">
        <f>+VLOOKUP($B109,[2]_1TOsiptel!$A:$E,5,0)</f>
        <v>40</v>
      </c>
      <c r="E110" s="9">
        <f>+VLOOKUP($B109,[2]_1TOsiptel!$A:$D,3,0)</f>
        <v>17</v>
      </c>
      <c r="F110" s="9">
        <f>+VLOOKUP($B109,[2]_1TOsiptel!$A:$D,4,0)</f>
        <v>2556</v>
      </c>
      <c r="G110" s="9">
        <f>+VLOOKUP($B109,[2]_1TOsiptel!$A:$D,2,0)</f>
        <v>214</v>
      </c>
      <c r="H110" s="10">
        <f>SUM(D110:G110)</f>
        <v>2827</v>
      </c>
    </row>
    <row r="111" spans="2:8" x14ac:dyDescent="0.25">
      <c r="B111" s="44"/>
      <c r="C111" s="8" t="s">
        <v>19</v>
      </c>
      <c r="D111" s="11">
        <f>IFERROR((D109/D110),0)</f>
        <v>0.77500000000000002</v>
      </c>
      <c r="E111" s="11">
        <f t="shared" ref="E111:H111" si="30">IFERROR((E109/E110),0)</f>
        <v>0.82352941176470584</v>
      </c>
      <c r="F111" s="11">
        <f t="shared" si="30"/>
        <v>0.86228482003129892</v>
      </c>
      <c r="G111" s="11">
        <f t="shared" si="30"/>
        <v>0.83177570093457942</v>
      </c>
      <c r="H111" s="11">
        <f t="shared" si="30"/>
        <v>0.85850725150336049</v>
      </c>
    </row>
    <row r="112" spans="2:8" x14ac:dyDescent="0.25">
      <c r="B112" s="42" t="s">
        <v>81</v>
      </c>
      <c r="C112" s="8" t="s">
        <v>17</v>
      </c>
      <c r="D112" s="9">
        <f>+VLOOKUP($B112,[1]_2TOsiptel!$A:$E,5,0)</f>
        <v>277</v>
      </c>
      <c r="E112" s="9">
        <f>+VLOOKUP($B112,[1]_2TOsiptel!$A:$E,3,0)</f>
        <v>404</v>
      </c>
      <c r="F112" s="9">
        <f>+VLOOKUP($B112,[1]_2TOsiptel!$A:$E,4,0)</f>
        <v>2393</v>
      </c>
      <c r="G112" s="9">
        <f>+VLOOKUP($B112,[1]_2TOsiptel!$A:$E,2,0)</f>
        <v>887</v>
      </c>
      <c r="H112" s="10">
        <f>SUM(D112:G112)</f>
        <v>3961</v>
      </c>
    </row>
    <row r="113" spans="2:8" x14ac:dyDescent="0.25">
      <c r="B113" s="43"/>
      <c r="C113" s="8" t="s">
        <v>18</v>
      </c>
      <c r="D113" s="9">
        <f>+VLOOKUP($B112,[2]_1TOsiptel!$A:$E,5,0)</f>
        <v>356</v>
      </c>
      <c r="E113" s="9">
        <f>+VLOOKUP($B112,[2]_1TOsiptel!$A:$D,3,0)</f>
        <v>516</v>
      </c>
      <c r="F113" s="9">
        <f>+VLOOKUP($B112,[2]_1TOsiptel!$A:$D,4,0)</f>
        <v>2927</v>
      </c>
      <c r="G113" s="9">
        <f>+VLOOKUP($B112,[2]_1TOsiptel!$A:$D,2,0)</f>
        <v>1068</v>
      </c>
      <c r="H113" s="10">
        <f>SUM(D113:G113)</f>
        <v>4867</v>
      </c>
    </row>
    <row r="114" spans="2:8" x14ac:dyDescent="0.25">
      <c r="B114" s="44"/>
      <c r="C114" s="8" t="s">
        <v>19</v>
      </c>
      <c r="D114" s="11">
        <f>IFERROR((D112/D113),0)</f>
        <v>0.7780898876404494</v>
      </c>
      <c r="E114" s="11">
        <f t="shared" ref="E114:H114" si="31">IFERROR((E112/E113),0)</f>
        <v>0.78294573643410847</v>
      </c>
      <c r="F114" s="11">
        <f t="shared" si="31"/>
        <v>0.81756064229586611</v>
      </c>
      <c r="G114" s="11">
        <f t="shared" si="31"/>
        <v>0.83052434456928836</v>
      </c>
      <c r="H114" s="11">
        <f t="shared" si="31"/>
        <v>0.81384836655023629</v>
      </c>
    </row>
    <row r="115" spans="2:8" x14ac:dyDescent="0.25">
      <c r="B115" s="42" t="s">
        <v>82</v>
      </c>
      <c r="C115" s="8" t="s">
        <v>17</v>
      </c>
      <c r="D115" s="9">
        <f>+VLOOKUP($B115,[1]_2TOsiptel!$A:$E,5,0)</f>
        <v>57</v>
      </c>
      <c r="E115" s="9">
        <f>+VLOOKUP($B115,[1]_2TOsiptel!$A:$E,3,0)</f>
        <v>9</v>
      </c>
      <c r="F115" s="9">
        <f>+VLOOKUP($B115,[1]_2TOsiptel!$A:$E,4,0)</f>
        <v>875</v>
      </c>
      <c r="G115" s="9">
        <f>+VLOOKUP($B115,[1]_2TOsiptel!$A:$E,2,0)</f>
        <v>381</v>
      </c>
      <c r="H115" s="10">
        <f>SUM(D115:G115)</f>
        <v>1322</v>
      </c>
    </row>
    <row r="116" spans="2:8" x14ac:dyDescent="0.25">
      <c r="B116" s="43"/>
      <c r="C116" s="8" t="s">
        <v>18</v>
      </c>
      <c r="D116" s="9">
        <f>+VLOOKUP($B115,[2]_1TOsiptel!$A:$E,5,0)</f>
        <v>111</v>
      </c>
      <c r="E116" s="9">
        <f>+VLOOKUP($B115,[2]_1TOsiptel!$A:$D,3,0)</f>
        <v>24</v>
      </c>
      <c r="F116" s="9">
        <f>+VLOOKUP($B115,[2]_1TOsiptel!$A:$D,4,0)</f>
        <v>1540</v>
      </c>
      <c r="G116" s="9">
        <f>+VLOOKUP($B115,[2]_1TOsiptel!$A:$D,2,0)</f>
        <v>800</v>
      </c>
      <c r="H116" s="10">
        <f>SUM(D116:G116)</f>
        <v>2475</v>
      </c>
    </row>
    <row r="117" spans="2:8" x14ac:dyDescent="0.25">
      <c r="B117" s="44"/>
      <c r="C117" s="8" t="s">
        <v>19</v>
      </c>
      <c r="D117" s="11">
        <f>IFERROR((D115/D116),0)</f>
        <v>0.51351351351351349</v>
      </c>
      <c r="E117" s="11">
        <f t="shared" ref="E117:H117" si="32">IFERROR((E115/E116),0)</f>
        <v>0.375</v>
      </c>
      <c r="F117" s="11">
        <f t="shared" si="32"/>
        <v>0.56818181818181823</v>
      </c>
      <c r="G117" s="11">
        <f t="shared" si="32"/>
        <v>0.47625000000000001</v>
      </c>
      <c r="H117" s="11">
        <f t="shared" si="32"/>
        <v>0.53414141414141414</v>
      </c>
    </row>
    <row r="118" spans="2:8" x14ac:dyDescent="0.25">
      <c r="B118" s="72" t="s">
        <v>53</v>
      </c>
      <c r="C118" s="12" t="s">
        <v>17</v>
      </c>
      <c r="D118" s="10">
        <f>D13+D16+D19+D22+D25+D28+D31+D34+D37+D40+D43+D46+D49+D55+D58+D64+D79+D82+D85+D88+D91+D94+D97+D100+D106+D109+D112+D115+D67+D70+D73+D76+D61</f>
        <v>6728</v>
      </c>
      <c r="E118" s="10">
        <f t="shared" ref="D118:G119" si="33">E13+E16+E19+E22+E25+E28+E31+E34+E37+E40+E43+E46+E49+E55+E58+E64+E79+E82+E85+E88+E91+E94+E97+E100+E106+E109+E112+E115+E67+E70+E73+E76+E61</f>
        <v>7284</v>
      </c>
      <c r="F118" s="10">
        <f t="shared" si="33"/>
        <v>101694</v>
      </c>
      <c r="G118" s="10">
        <f t="shared" si="33"/>
        <v>32508</v>
      </c>
      <c r="H118" s="10">
        <f>H13+H16+H19+H22+H25+H28+H31+H34+H37+H40+H43+H46+H49+H52+H55+H58+H64+H79+H82+H85+H88+H91+H94+H97+H100+H103+H106+H109+H112+H115+H67+H70+H73+H76+H61</f>
        <v>148214</v>
      </c>
    </row>
    <row r="119" spans="2:8" x14ac:dyDescent="0.25">
      <c r="B119" s="72"/>
      <c r="C119" s="12" t="s">
        <v>18</v>
      </c>
      <c r="D119" s="10">
        <f t="shared" si="33"/>
        <v>8977</v>
      </c>
      <c r="E119" s="10">
        <f t="shared" si="33"/>
        <v>9774</v>
      </c>
      <c r="F119" s="10">
        <f t="shared" si="33"/>
        <v>132172</v>
      </c>
      <c r="G119" s="10">
        <f t="shared" si="33"/>
        <v>37609</v>
      </c>
      <c r="H119" s="10">
        <f>H14+H17+H20+H23+H26+H29+H32+H35+H38+H41+H44+H47+H50+H53+H56+H59+H65+H80+H83+H86+H89+H92+H95+H98+H101+H104+H107+H110+H113+H116+H68+H71+H74+H77+H62</f>
        <v>188532</v>
      </c>
    </row>
    <row r="120" spans="2:8" x14ac:dyDescent="0.25">
      <c r="B120" s="72"/>
      <c r="C120" s="12" t="s">
        <v>19</v>
      </c>
      <c r="D120" s="13">
        <f>IFERROR((D118/D119),0)</f>
        <v>0.74947087000111401</v>
      </c>
      <c r="E120" s="13">
        <f t="shared" ref="E120:H120" si="34">IFERROR((E118/E119),0)</f>
        <v>0.74524248004910987</v>
      </c>
      <c r="F120" s="13">
        <f t="shared" si="34"/>
        <v>0.76940653088399968</v>
      </c>
      <c r="G120" s="13">
        <f t="shared" si="34"/>
        <v>0.86436757159190625</v>
      </c>
      <c r="H120" s="40">
        <f t="shared" si="34"/>
        <v>0.78614770967262848</v>
      </c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5" zoomScaleNormal="85" workbookViewId="0">
      <selection activeCell="I19" sqref="I19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7" t="s">
        <v>21</v>
      </c>
      <c r="C2" s="67"/>
      <c r="D2" s="67"/>
      <c r="E2" s="67"/>
    </row>
    <row r="3" spans="2:5" ht="15" x14ac:dyDescent="0.2">
      <c r="B3" s="68" t="s">
        <v>22</v>
      </c>
      <c r="C3" s="68"/>
      <c r="D3" s="68"/>
      <c r="E3" s="68"/>
    </row>
    <row r="4" spans="2:5" ht="15" x14ac:dyDescent="0.25">
      <c r="B4" s="67" t="s">
        <v>1</v>
      </c>
      <c r="C4" s="67"/>
      <c r="D4" s="67"/>
      <c r="E4" s="67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88</v>
      </c>
    </row>
    <row r="7" spans="2:5" ht="15" x14ac:dyDescent="0.25">
      <c r="B7" s="25" t="s">
        <v>3</v>
      </c>
      <c r="C7" s="61">
        <v>2017</v>
      </c>
    </row>
    <row r="8" spans="2:5" ht="15" x14ac:dyDescent="0.25">
      <c r="B8" s="25" t="s">
        <v>4</v>
      </c>
      <c r="C8" s="25" t="s">
        <v>134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3" t="s">
        <v>24</v>
      </c>
      <c r="D10" s="73"/>
      <c r="E10" s="73"/>
    </row>
    <row r="11" spans="2:5" x14ac:dyDescent="0.2">
      <c r="C11" s="73"/>
      <c r="D11" s="73"/>
      <c r="E11" s="73"/>
    </row>
    <row r="13" spans="2:5" ht="43.5" customHeight="1" x14ac:dyDescent="0.2">
      <c r="B13" s="64" t="s">
        <v>9</v>
      </c>
      <c r="C13" s="28" t="s">
        <v>25</v>
      </c>
      <c r="D13" s="28" t="s">
        <v>26</v>
      </c>
      <c r="E13" s="64" t="s">
        <v>27</v>
      </c>
    </row>
    <row r="14" spans="2:5" x14ac:dyDescent="0.2">
      <c r="B14" s="29" t="s">
        <v>54</v>
      </c>
      <c r="C14" s="30">
        <f>+VLOOKUP(B14,[3]_3TOsiptel!$A:$F,6,0)</f>
        <v>83</v>
      </c>
      <c r="D14" s="30">
        <f>+VLOOKUP(B14,[2]_1TOsiptel!$A:$F,6,0)</f>
        <v>5887</v>
      </c>
      <c r="E14" s="31">
        <f t="shared" ref="E14:E49" si="0">IFERROR((C14/D14),0)</f>
        <v>1.4098861899099712E-2</v>
      </c>
    </row>
    <row r="15" spans="2:5" x14ac:dyDescent="0.2">
      <c r="B15" s="29" t="s">
        <v>55</v>
      </c>
      <c r="C15" s="30">
        <f>+VLOOKUP(B15,[3]_3TOsiptel!$A:$F,6,0)</f>
        <v>517</v>
      </c>
      <c r="D15" s="30">
        <f>+VLOOKUP(B15,[2]_1TOsiptel!$A:$F,6,0)</f>
        <v>14212</v>
      </c>
      <c r="E15" s="31">
        <f t="shared" si="0"/>
        <v>3.637770897832817E-2</v>
      </c>
    </row>
    <row r="16" spans="2:5" x14ac:dyDescent="0.2">
      <c r="B16" s="29" t="s">
        <v>56</v>
      </c>
      <c r="C16" s="30">
        <f>+VLOOKUP(B16,[3]_3TOsiptel!$A:$F,6,0)</f>
        <v>186</v>
      </c>
      <c r="D16" s="30">
        <f>+VLOOKUP(B16,[2]_1TOsiptel!$A:$F,6,0)</f>
        <v>4641</v>
      </c>
      <c r="E16" s="31">
        <f t="shared" si="0"/>
        <v>4.0077569489334199E-2</v>
      </c>
    </row>
    <row r="17" spans="2:5" x14ac:dyDescent="0.2">
      <c r="B17" s="29" t="s">
        <v>57</v>
      </c>
      <c r="C17" s="30">
        <f>+VLOOKUP(B17,[3]_3TOsiptel!$A:$F,6,0)</f>
        <v>236</v>
      </c>
      <c r="D17" s="30">
        <f>+VLOOKUP(B17,[2]_1TOsiptel!$A:$F,6,0)</f>
        <v>6667</v>
      </c>
      <c r="E17" s="31">
        <f t="shared" si="0"/>
        <v>3.5398230088495575E-2</v>
      </c>
    </row>
    <row r="18" spans="2:5" x14ac:dyDescent="0.2">
      <c r="B18" s="29" t="s">
        <v>58</v>
      </c>
      <c r="C18" s="30">
        <f>+VLOOKUP(B18,[3]_3TOsiptel!$A:$F,6,0)</f>
        <v>217</v>
      </c>
      <c r="D18" s="30">
        <f>+VLOOKUP(B18,[2]_1TOsiptel!$A:$F,6,0)</f>
        <v>4890</v>
      </c>
      <c r="E18" s="31">
        <f t="shared" si="0"/>
        <v>4.4376278118609405E-2</v>
      </c>
    </row>
    <row r="19" spans="2:5" x14ac:dyDescent="0.2">
      <c r="B19" s="29" t="s">
        <v>59</v>
      </c>
      <c r="C19" s="30">
        <f>+VLOOKUP(B19,[3]_3TOsiptel!$A:$F,6,0)</f>
        <v>47</v>
      </c>
      <c r="D19" s="30">
        <f>+VLOOKUP(B19,[2]_1TOsiptel!$A:$F,6,0)</f>
        <v>5456</v>
      </c>
      <c r="E19" s="31">
        <f t="shared" si="0"/>
        <v>8.6143695014662749E-3</v>
      </c>
    </row>
    <row r="20" spans="2:5" x14ac:dyDescent="0.2">
      <c r="B20" s="29" t="s">
        <v>60</v>
      </c>
      <c r="C20" s="30">
        <f>+VLOOKUP(B20,[3]_3TOsiptel!$A:$F,6,0)</f>
        <v>62</v>
      </c>
      <c r="D20" s="30">
        <f>+VLOOKUP(B20,[2]_1TOsiptel!$A:$F,6,0)</f>
        <v>3865</v>
      </c>
      <c r="E20" s="31">
        <f t="shared" si="0"/>
        <v>1.6041397153945668E-2</v>
      </c>
    </row>
    <row r="21" spans="2:5" x14ac:dyDescent="0.2">
      <c r="B21" s="29" t="s">
        <v>61</v>
      </c>
      <c r="C21" s="30">
        <f>+VLOOKUP(B21,[3]_3TOsiptel!$A:$F,6,0)</f>
        <v>205</v>
      </c>
      <c r="D21" s="30">
        <f>+VLOOKUP(B21,[2]_1TOsiptel!$A:$F,6,0)</f>
        <v>3125</v>
      </c>
      <c r="E21" s="31">
        <f t="shared" si="0"/>
        <v>6.5600000000000006E-2</v>
      </c>
    </row>
    <row r="22" spans="2:5" x14ac:dyDescent="0.2">
      <c r="B22" s="29" t="s">
        <v>62</v>
      </c>
      <c r="C22" s="30">
        <f>+VLOOKUP(B22,[3]_3TOsiptel!$A:$F,6,0)</f>
        <v>43</v>
      </c>
      <c r="D22" s="30">
        <f>+VLOOKUP(B22,[2]_1TOsiptel!$A:$F,6,0)</f>
        <v>2903</v>
      </c>
      <c r="E22" s="31">
        <f t="shared" si="0"/>
        <v>1.4812263176024801E-2</v>
      </c>
    </row>
    <row r="23" spans="2:5" x14ac:dyDescent="0.2">
      <c r="B23" s="29" t="s">
        <v>63</v>
      </c>
      <c r="C23" s="30">
        <f>+VLOOKUP(B23,[3]_3TOsiptel!$A:$F,6,0)</f>
        <v>112</v>
      </c>
      <c r="D23" s="30">
        <f>+VLOOKUP(B23,[2]_1TOsiptel!$A:$F,6,0)</f>
        <v>4178</v>
      </c>
      <c r="E23" s="31">
        <f t="shared" si="0"/>
        <v>2.6807084729535663E-2</v>
      </c>
    </row>
    <row r="24" spans="2:5" x14ac:dyDescent="0.2">
      <c r="B24" s="29" t="s">
        <v>64</v>
      </c>
      <c r="C24" s="30">
        <f>+VLOOKUP(B24,[3]_3TOsiptel!$A:$F,6,0)</f>
        <v>52</v>
      </c>
      <c r="D24" s="30">
        <f>+VLOOKUP(B24,[2]_1TOsiptel!$A:$F,6,0)</f>
        <v>4730</v>
      </c>
      <c r="E24" s="31">
        <f t="shared" si="0"/>
        <v>1.0993657505285413E-2</v>
      </c>
    </row>
    <row r="25" spans="2:5" x14ac:dyDescent="0.2">
      <c r="B25" s="29" t="s">
        <v>65</v>
      </c>
      <c r="C25" s="30">
        <f>+VLOOKUP(B25,[3]_3TOsiptel!$A:$F,6,0)</f>
        <v>16</v>
      </c>
      <c r="D25" s="30">
        <f>+VLOOKUP(B25,[2]_1TOsiptel!$A:$F,6,0)</f>
        <v>2177</v>
      </c>
      <c r="E25" s="31">
        <f t="shared" si="0"/>
        <v>7.3495636196600827E-3</v>
      </c>
    </row>
    <row r="26" spans="2:5" x14ac:dyDescent="0.2">
      <c r="B26" s="29" t="s">
        <v>66</v>
      </c>
      <c r="C26" s="30">
        <f>+VLOOKUP(B26,[3]_3TOsiptel!$A:$F,6,0)</f>
        <v>46</v>
      </c>
      <c r="D26" s="30">
        <f>+VLOOKUP(B26,[2]_1TOsiptel!$A:$F,6,0)</f>
        <v>2160</v>
      </c>
      <c r="E26" s="31">
        <f t="shared" si="0"/>
        <v>2.1296296296296296E-2</v>
      </c>
    </row>
    <row r="27" spans="2:5" x14ac:dyDescent="0.2">
      <c r="B27" s="29" t="s">
        <v>67</v>
      </c>
      <c r="C27" s="30" t="s">
        <v>96</v>
      </c>
      <c r="D27" s="30" t="s">
        <v>96</v>
      </c>
      <c r="E27" s="31">
        <f t="shared" si="0"/>
        <v>0</v>
      </c>
    </row>
    <row r="28" spans="2:5" x14ac:dyDescent="0.2">
      <c r="B28" s="29" t="s">
        <v>68</v>
      </c>
      <c r="C28" s="30">
        <f>+VLOOKUP(B28,[3]_3TOsiptel!$A:$F,6,0)</f>
        <v>39</v>
      </c>
      <c r="D28" s="30">
        <f>+VLOOKUP(B28,[2]_1TOsiptel!$A:$F,6,0)</f>
        <v>4460</v>
      </c>
      <c r="E28" s="31">
        <f t="shared" si="0"/>
        <v>8.7443946188340803E-3</v>
      </c>
    </row>
    <row r="29" spans="2:5" x14ac:dyDescent="0.2">
      <c r="B29" s="29" t="s">
        <v>95</v>
      </c>
      <c r="C29" s="30">
        <f>+VLOOKUP(B29,[3]_3TOsiptel!$A:$F,6,0)</f>
        <v>421</v>
      </c>
      <c r="D29" s="30">
        <f>+VLOOKUP(B29,[2]_1TOsiptel!$A:$F,6,0)</f>
        <v>6762</v>
      </c>
      <c r="E29" s="31">
        <f t="shared" si="0"/>
        <v>6.2259686483288966E-2</v>
      </c>
    </row>
    <row r="30" spans="2:5" x14ac:dyDescent="0.2">
      <c r="B30" s="29" t="s">
        <v>92</v>
      </c>
      <c r="C30" s="30">
        <f>+VLOOKUP(B30,[3]_3TOsiptel!$A:$F,6,0)</f>
        <v>325</v>
      </c>
      <c r="D30" s="30">
        <f>+VLOOKUP(B30,[2]_1TOsiptel!$A:$F,6,0)</f>
        <v>14665</v>
      </c>
      <c r="E30" s="31">
        <f t="shared" si="0"/>
        <v>2.2161609273781111E-2</v>
      </c>
    </row>
    <row r="31" spans="2:5" x14ac:dyDescent="0.2">
      <c r="B31" s="29" t="s">
        <v>69</v>
      </c>
      <c r="C31" s="30">
        <f>+VLOOKUP(B31,[3]_3TOsiptel!$A:$F,6,0)</f>
        <v>73</v>
      </c>
      <c r="D31" s="30">
        <f>+VLOOKUP(B31,[2]_1TOsiptel!$A:$F,6,0)</f>
        <v>3518</v>
      </c>
      <c r="E31" s="31">
        <f t="shared" si="0"/>
        <v>2.0750426378624218E-2</v>
      </c>
    </row>
    <row r="32" spans="2:5" x14ac:dyDescent="0.2">
      <c r="B32" s="29" t="s">
        <v>89</v>
      </c>
      <c r="C32" s="30">
        <f>+VLOOKUP(B32,[3]_3TOsiptel!$A:$F,6,0)</f>
        <v>161</v>
      </c>
      <c r="D32" s="30">
        <f>+VLOOKUP(B32,[2]_1TOsiptel!$A:$F,6,0)</f>
        <v>6136</v>
      </c>
      <c r="E32" s="31">
        <f t="shared" si="0"/>
        <v>2.6238591916558019E-2</v>
      </c>
    </row>
    <row r="33" spans="2:5" x14ac:dyDescent="0.2">
      <c r="B33" s="29" t="s">
        <v>91</v>
      </c>
      <c r="C33" s="30">
        <f>+VLOOKUP(B33,[3]_3TOsiptel!$A:$F,6,0)</f>
        <v>531</v>
      </c>
      <c r="D33" s="30">
        <f>+VLOOKUP(B33,[2]_1TOsiptel!$A:$F,6,0)</f>
        <v>19715</v>
      </c>
      <c r="E33" s="31">
        <f t="shared" si="0"/>
        <v>2.6933806746132386E-2</v>
      </c>
    </row>
    <row r="34" spans="2:5" x14ac:dyDescent="0.2">
      <c r="B34" s="29" t="s">
        <v>94</v>
      </c>
      <c r="C34" s="30">
        <f>+VLOOKUP(B34,[3]_3TOsiptel!$A:$F,6,0)</f>
        <v>299</v>
      </c>
      <c r="D34" s="30">
        <f>+VLOOKUP(B34,[2]_1TOsiptel!$A:$F,6,0)</f>
        <v>6913</v>
      </c>
      <c r="E34" s="31">
        <f t="shared" si="0"/>
        <v>4.3251844351222334E-2</v>
      </c>
    </row>
    <row r="35" spans="2:5" x14ac:dyDescent="0.2">
      <c r="B35" s="29" t="s">
        <v>93</v>
      </c>
      <c r="C35" s="30">
        <f>+VLOOKUP(B35,[3]_3TOsiptel!$A:$F,6,0)</f>
        <v>459</v>
      </c>
      <c r="D35" s="30">
        <f>+VLOOKUP(B35,[2]_1TOsiptel!$A:$F,6,0)</f>
        <v>4992</v>
      </c>
      <c r="E35" s="31">
        <f t="shared" si="0"/>
        <v>9.1947115384615391E-2</v>
      </c>
    </row>
    <row r="36" spans="2:5" x14ac:dyDescent="0.2">
      <c r="B36" s="29" t="s">
        <v>70</v>
      </c>
      <c r="C36" s="30">
        <f>+VLOOKUP(B36,[3]_3TOsiptel!$A:$F,6,0)</f>
        <v>22</v>
      </c>
      <c r="D36" s="30">
        <f>+VLOOKUP(B36,[2]_1TOsiptel!$A:$F,6,0)</f>
        <v>1803</v>
      </c>
      <c r="E36" s="31">
        <f t="shared" si="0"/>
        <v>1.2201885745978924E-2</v>
      </c>
    </row>
    <row r="37" spans="2:5" x14ac:dyDescent="0.2">
      <c r="B37" s="29" t="s">
        <v>71</v>
      </c>
      <c r="C37" s="30">
        <f>+VLOOKUP(B37,[3]_3TOsiptel!$A:$F,6,0)</f>
        <v>75</v>
      </c>
      <c r="D37" s="30">
        <f>+VLOOKUP(B37,[2]_1TOsiptel!$A:$F,6,0)</f>
        <v>5690</v>
      </c>
      <c r="E37" s="31">
        <f t="shared" si="0"/>
        <v>1.3181019332161687E-2</v>
      </c>
    </row>
    <row r="38" spans="2:5" x14ac:dyDescent="0.2">
      <c r="B38" s="29" t="s">
        <v>72</v>
      </c>
      <c r="C38" s="30">
        <f>+VLOOKUP(B38,[3]_3TOsiptel!$A:$F,6,0)</f>
        <v>238</v>
      </c>
      <c r="D38" s="30">
        <f>+VLOOKUP(B38,[2]_1TOsiptel!$A:$F,6,0)</f>
        <v>6116</v>
      </c>
      <c r="E38" s="31">
        <f t="shared" si="0"/>
        <v>3.8914323086984955E-2</v>
      </c>
    </row>
    <row r="39" spans="2:5" x14ac:dyDescent="0.2">
      <c r="B39" s="29" t="s">
        <v>73</v>
      </c>
      <c r="C39" s="30">
        <f>+VLOOKUP(B39,[3]_3TOsiptel!$A:$F,6,0)</f>
        <v>142</v>
      </c>
      <c r="D39" s="30">
        <f>+VLOOKUP(B39,[2]_1TOsiptel!$A:$F,6,0)</f>
        <v>4347</v>
      </c>
      <c r="E39" s="31">
        <f t="shared" si="0"/>
        <v>3.2666206579250061E-2</v>
      </c>
    </row>
    <row r="40" spans="2:5" x14ac:dyDescent="0.2">
      <c r="B40" s="29" t="s">
        <v>74</v>
      </c>
      <c r="C40" s="30">
        <f>+VLOOKUP(B40,[3]_3TOsiptel!$A:$F,6,0)</f>
        <v>68</v>
      </c>
      <c r="D40" s="30">
        <f>+VLOOKUP(B40,[2]_1TOsiptel!$A:$F,6,0)</f>
        <v>7432</v>
      </c>
      <c r="E40" s="31">
        <f t="shared" si="0"/>
        <v>9.1496232508073202E-3</v>
      </c>
    </row>
    <row r="41" spans="2:5" x14ac:dyDescent="0.2">
      <c r="B41" s="29" t="s">
        <v>75</v>
      </c>
      <c r="C41" s="30">
        <f>+VLOOKUP(B41,[3]_3TOsiptel!$A:$F,6,0)</f>
        <v>150</v>
      </c>
      <c r="D41" s="30">
        <f>+VLOOKUP(B41,[2]_1TOsiptel!$A:$F,6,0)</f>
        <v>6555</v>
      </c>
      <c r="E41" s="31">
        <f t="shared" si="0"/>
        <v>2.2883295194508008E-2</v>
      </c>
    </row>
    <row r="42" spans="2:5" x14ac:dyDescent="0.2">
      <c r="B42" s="29" t="s">
        <v>76</v>
      </c>
      <c r="C42" s="30">
        <f>+VLOOKUP(B42,[3]_3TOsiptel!$A:$F,6,0)</f>
        <v>225</v>
      </c>
      <c r="D42" s="30">
        <f>+VLOOKUP(B42,[2]_1TOsiptel!$A:$F,6,0)</f>
        <v>5176</v>
      </c>
      <c r="E42" s="31">
        <f t="shared" si="0"/>
        <v>4.3469860896445132E-2</v>
      </c>
    </row>
    <row r="43" spans="2:5" x14ac:dyDescent="0.2">
      <c r="B43" s="29" t="s">
        <v>77</v>
      </c>
      <c r="C43" s="30">
        <f>+VLOOKUP(B43,[3]_3TOsiptel!$A:$F,6,0)</f>
        <v>92</v>
      </c>
      <c r="D43" s="30">
        <f>+VLOOKUP(B43,[2]_1TOsiptel!$A:$F,6,0)</f>
        <v>4598</v>
      </c>
      <c r="E43" s="31">
        <f t="shared" si="0"/>
        <v>2.0008699434536755E-2</v>
      </c>
    </row>
    <row r="44" spans="2:5" x14ac:dyDescent="0.2">
      <c r="B44" s="29" t="s">
        <v>78</v>
      </c>
      <c r="C44" s="30" t="s">
        <v>96</v>
      </c>
      <c r="D44" s="30" t="s">
        <v>96</v>
      </c>
      <c r="E44" s="31">
        <f t="shared" si="0"/>
        <v>0</v>
      </c>
    </row>
    <row r="45" spans="2:5" x14ac:dyDescent="0.2">
      <c r="B45" s="29" t="s">
        <v>79</v>
      </c>
      <c r="C45" s="30">
        <f>+VLOOKUP(B45,[3]_3TOsiptel!$A:$F,6,0)</f>
        <v>71</v>
      </c>
      <c r="D45" s="30">
        <f>+VLOOKUP(B45,[2]_1TOsiptel!$A:$F,6,0)</f>
        <v>4594</v>
      </c>
      <c r="E45" s="31">
        <f t="shared" si="0"/>
        <v>1.545494122768829E-2</v>
      </c>
    </row>
    <row r="46" spans="2:5" x14ac:dyDescent="0.2">
      <c r="B46" s="29" t="s">
        <v>80</v>
      </c>
      <c r="C46" s="30">
        <f>+VLOOKUP(B46,[3]_3TOsiptel!$A:$F,6,0)</f>
        <v>79</v>
      </c>
      <c r="D46" s="30">
        <f>+VLOOKUP(B46,[2]_1TOsiptel!$A:$F,6,0)</f>
        <v>2827</v>
      </c>
      <c r="E46" s="31">
        <f t="shared" si="0"/>
        <v>2.7944817828086312E-2</v>
      </c>
    </row>
    <row r="47" spans="2:5" x14ac:dyDescent="0.2">
      <c r="B47" s="29" t="s">
        <v>81</v>
      </c>
      <c r="C47" s="30">
        <f>+VLOOKUP(B47,[3]_3TOsiptel!$A:$F,6,0)</f>
        <v>96</v>
      </c>
      <c r="D47" s="30">
        <f>+VLOOKUP(B47,[2]_1TOsiptel!$A:$F,6,0)</f>
        <v>4867</v>
      </c>
      <c r="E47" s="31">
        <f t="shared" si="0"/>
        <v>1.9724676392027945E-2</v>
      </c>
    </row>
    <row r="48" spans="2:5" x14ac:dyDescent="0.2">
      <c r="B48" s="29" t="s">
        <v>82</v>
      </c>
      <c r="C48" s="30">
        <f>+VLOOKUP(B48,[3]_3TOsiptel!$A:$F,6,0)</f>
        <v>205</v>
      </c>
      <c r="D48" s="30">
        <f>+VLOOKUP(B48,[2]_1TOsiptel!$A:$F,6,0)</f>
        <v>2475</v>
      </c>
      <c r="E48" s="31">
        <f t="shared" si="0"/>
        <v>8.2828282828282834E-2</v>
      </c>
    </row>
    <row r="49" spans="2:5" x14ac:dyDescent="0.2">
      <c r="B49" s="15"/>
      <c r="C49" s="64">
        <f>SUM(C14:C48)</f>
        <v>5593</v>
      </c>
      <c r="D49" s="64">
        <f>SUM(D14:D48)</f>
        <v>188532</v>
      </c>
      <c r="E49" s="32">
        <f t="shared" si="0"/>
        <v>2.9666051386502027E-2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showGridLines="0" zoomScale="85" zoomScaleNormal="85" workbookViewId="0">
      <selection activeCell="F24" sqref="F24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7" t="s">
        <v>84</v>
      </c>
      <c r="C2" s="67"/>
      <c r="D2" s="67"/>
      <c r="E2" s="67"/>
    </row>
    <row r="3" spans="2:7" ht="15" customHeight="1" x14ac:dyDescent="0.25">
      <c r="B3" s="74" t="s">
        <v>85</v>
      </c>
      <c r="C3" s="74"/>
      <c r="D3" s="74"/>
      <c r="E3" s="74"/>
    </row>
    <row r="4" spans="2:7" x14ac:dyDescent="0.25">
      <c r="B4" s="67" t="s">
        <v>1</v>
      </c>
      <c r="C4" s="67"/>
      <c r="D4" s="67"/>
      <c r="E4" s="67"/>
    </row>
    <row r="5" spans="2:7" x14ac:dyDescent="0.25">
      <c r="D5" s="2"/>
      <c r="E5" s="2"/>
    </row>
    <row r="6" spans="2:7" x14ac:dyDescent="0.25">
      <c r="B6" s="25" t="s">
        <v>2</v>
      </c>
      <c r="C6" t="s">
        <v>88</v>
      </c>
      <c r="D6" s="26"/>
    </row>
    <row r="7" spans="2:7" x14ac:dyDescent="0.25">
      <c r="B7" s="25" t="s">
        <v>3</v>
      </c>
      <c r="C7" s="41">
        <v>2017</v>
      </c>
      <c r="D7" s="26"/>
    </row>
    <row r="8" spans="2:7" x14ac:dyDescent="0.25">
      <c r="B8" s="25" t="s">
        <v>4</v>
      </c>
      <c r="C8" t="s">
        <v>134</v>
      </c>
      <c r="D8" s="26"/>
    </row>
    <row r="9" spans="2:7" ht="15" customHeight="1" x14ac:dyDescent="0.25">
      <c r="B9" s="25" t="s">
        <v>6</v>
      </c>
      <c r="C9" s="75" t="s">
        <v>30</v>
      </c>
      <c r="D9" s="75"/>
      <c r="E9" s="75"/>
    </row>
    <row r="10" spans="2:7" ht="15" customHeight="1" x14ac:dyDescent="0.25">
      <c r="B10" s="25" t="s">
        <v>5</v>
      </c>
      <c r="C10" s="73" t="s">
        <v>31</v>
      </c>
      <c r="D10" s="73"/>
      <c r="E10" s="73"/>
    </row>
    <row r="11" spans="2:7" x14ac:dyDescent="0.25">
      <c r="B11" s="25"/>
      <c r="C11" s="73"/>
      <c r="D11" s="73"/>
      <c r="E11" s="73"/>
    </row>
    <row r="13" spans="2:7" ht="30" x14ac:dyDescent="0.25">
      <c r="B13" s="51" t="s">
        <v>32</v>
      </c>
      <c r="C13" s="33" t="s">
        <v>33</v>
      </c>
      <c r="D13" s="33" t="s">
        <v>34</v>
      </c>
      <c r="E13" s="6" t="s">
        <v>35</v>
      </c>
    </row>
    <row r="14" spans="2:7" x14ac:dyDescent="0.25">
      <c r="B14" s="38" t="s">
        <v>86</v>
      </c>
      <c r="C14" s="47">
        <v>154</v>
      </c>
      <c r="D14" s="52">
        <v>3716</v>
      </c>
      <c r="E14" s="53">
        <f>IFERROR(C14/D14,"")</f>
        <v>4.1442411194833155E-2</v>
      </c>
      <c r="G14" s="56"/>
    </row>
    <row r="15" spans="2:7" x14ac:dyDescent="0.25">
      <c r="B15" s="38" t="s">
        <v>87</v>
      </c>
      <c r="C15" s="47">
        <v>958</v>
      </c>
      <c r="D15" s="52">
        <v>69752</v>
      </c>
      <c r="E15" s="53">
        <f>IFERROR(C15/D15,"")</f>
        <v>1.373437320793669E-2</v>
      </c>
      <c r="G15" s="56"/>
    </row>
    <row r="16" spans="2:7" x14ac:dyDescent="0.25">
      <c r="B16" s="38" t="s">
        <v>48</v>
      </c>
      <c r="C16" s="47">
        <v>29273</v>
      </c>
      <c r="D16" s="52">
        <v>899675</v>
      </c>
      <c r="E16" s="53">
        <f>IFERROR(C16/D16,"")</f>
        <v>3.2537305137966488E-2</v>
      </c>
      <c r="G16" s="57"/>
    </row>
    <row r="17" spans="2:7" x14ac:dyDescent="0.25">
      <c r="B17" s="16" t="s">
        <v>10</v>
      </c>
      <c r="C17" s="54">
        <f>SUM(C14:C16)</f>
        <v>30385</v>
      </c>
      <c r="D17" s="54">
        <f>SUM(D14:D16)</f>
        <v>973143</v>
      </c>
      <c r="E17" s="55">
        <f>IFERROR(C17/D17,0)</f>
        <v>3.1223571458665375E-2</v>
      </c>
      <c r="G17" s="57"/>
    </row>
    <row r="18" spans="2:7" x14ac:dyDescent="0.25">
      <c r="G18" s="57"/>
    </row>
    <row r="19" spans="2:7" x14ac:dyDescent="0.25">
      <c r="C19" s="57"/>
      <c r="G19" s="56"/>
    </row>
    <row r="20" spans="2:7" x14ac:dyDescent="0.25">
      <c r="C20" s="57"/>
      <c r="D20" s="58"/>
      <c r="G20" s="56"/>
    </row>
    <row r="21" spans="2:7" x14ac:dyDescent="0.25">
      <c r="D21" s="58"/>
      <c r="E21" t="s">
        <v>133</v>
      </c>
      <c r="G21" s="56"/>
    </row>
    <row r="22" spans="2:7" x14ac:dyDescent="0.25">
      <c r="D22" s="58"/>
      <c r="G22" s="56"/>
    </row>
    <row r="23" spans="2:7" x14ac:dyDescent="0.25">
      <c r="D23" s="58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showGridLines="0" zoomScale="85" zoomScaleNormal="85" workbookViewId="0">
      <selection activeCell="G16" sqref="G16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7" t="s">
        <v>36</v>
      </c>
      <c r="C2" s="67"/>
      <c r="D2" s="67"/>
      <c r="E2" s="67"/>
    </row>
    <row r="3" spans="2:9" ht="15" customHeight="1" x14ac:dyDescent="0.25">
      <c r="B3" s="74" t="s">
        <v>37</v>
      </c>
      <c r="C3" s="74"/>
      <c r="D3" s="74"/>
      <c r="E3" s="74"/>
    </row>
    <row r="4" spans="2:9" x14ac:dyDescent="0.25">
      <c r="B4" s="67" t="s">
        <v>1</v>
      </c>
      <c r="C4" s="67"/>
      <c r="D4" s="67"/>
      <c r="E4" s="67"/>
    </row>
    <row r="5" spans="2:9" x14ac:dyDescent="0.25">
      <c r="B5" s="60"/>
      <c r="C5" s="60"/>
      <c r="D5" s="60"/>
      <c r="E5" s="60"/>
    </row>
    <row r="6" spans="2:9" x14ac:dyDescent="0.25">
      <c r="B6" t="s">
        <v>2</v>
      </c>
      <c r="C6" t="s">
        <v>88</v>
      </c>
    </row>
    <row r="7" spans="2:9" x14ac:dyDescent="0.25">
      <c r="B7" t="s">
        <v>3</v>
      </c>
      <c r="C7" s="59">
        <v>2017</v>
      </c>
    </row>
    <row r="8" spans="2:9" x14ac:dyDescent="0.25">
      <c r="B8" t="s">
        <v>4</v>
      </c>
      <c r="C8" t="s">
        <v>134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9" t="s">
        <v>39</v>
      </c>
      <c r="D10" s="69"/>
      <c r="E10" s="69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7">
        <v>2546400</v>
      </c>
      <c r="D13" s="47">
        <v>2546400</v>
      </c>
      <c r="E13" s="48">
        <v>1</v>
      </c>
      <c r="I13" s="49"/>
    </row>
    <row r="14" spans="2:9" x14ac:dyDescent="0.25">
      <c r="B14" s="50">
        <v>102</v>
      </c>
      <c r="C14" s="47">
        <v>11743</v>
      </c>
      <c r="D14" s="47">
        <v>11743</v>
      </c>
      <c r="E14" s="48">
        <v>1</v>
      </c>
      <c r="I14" s="49"/>
    </row>
    <row r="15" spans="2:9" x14ac:dyDescent="0.25">
      <c r="B15" s="50">
        <v>103</v>
      </c>
      <c r="C15" s="47">
        <v>78255</v>
      </c>
      <c r="D15" s="47">
        <v>78255</v>
      </c>
      <c r="E15" s="48">
        <v>1</v>
      </c>
      <c r="I15" s="49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</row>
    <row r="17" spans="2:5" x14ac:dyDescent="0.25">
      <c r="B17" s="38">
        <v>123</v>
      </c>
      <c r="C17" s="47">
        <v>745531</v>
      </c>
      <c r="D17" s="47">
        <v>899675</v>
      </c>
      <c r="E17" s="48">
        <v>0.82866701864562198</v>
      </c>
    </row>
    <row r="18" spans="2:5" x14ac:dyDescent="0.25">
      <c r="B18" s="50">
        <v>102</v>
      </c>
      <c r="C18" s="47">
        <v>3480</v>
      </c>
      <c r="D18" s="47">
        <v>3716</v>
      </c>
      <c r="E18" s="48">
        <v>0.93649085037674917</v>
      </c>
    </row>
    <row r="19" spans="2:5" x14ac:dyDescent="0.25">
      <c r="B19" s="38">
        <v>103</v>
      </c>
      <c r="C19" s="47">
        <v>68190</v>
      </c>
      <c r="D19" s="47">
        <v>69752</v>
      </c>
      <c r="E19" s="48">
        <v>0.97760637687808238</v>
      </c>
    </row>
    <row r="22" spans="2:5" x14ac:dyDescent="0.25">
      <c r="B22" s="34" t="s">
        <v>132</v>
      </c>
      <c r="C22" s="34"/>
      <c r="D22" s="34"/>
      <c r="E22" s="34"/>
    </row>
    <row r="23" spans="2:5" x14ac:dyDescent="0.25">
      <c r="B23" s="34" t="s">
        <v>83</v>
      </c>
      <c r="C23" s="34"/>
      <c r="D23" s="34"/>
      <c r="E23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Montes Ramirez, Aylin</cp:lastModifiedBy>
  <dcterms:created xsi:type="dcterms:W3CDTF">2013-11-15T20:02:00Z</dcterms:created>
  <dcterms:modified xsi:type="dcterms:W3CDTF">2018-01-22T21:58:39Z</dcterms:modified>
</cp:coreProperties>
</file>