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18\2018-12\"/>
    </mc:Choice>
  </mc:AlternateContent>
  <xr:revisionPtr revIDLastSave="0" documentId="10_ncr:100000_{EBF16422-6E28-4B49-A181-24B238EBBC3E}" xr6:coauthVersionLast="31" xr6:coauthVersionMax="31" xr10:uidLastSave="{00000000-0000-0000-0000-000000000000}"/>
  <bookViews>
    <workbookView xWindow="240" yWindow="405" windowWidth="15120" windowHeight="7440" tabRatio="720" xr2:uid="{00000000-000D-0000-FFFF-FFFF00000000}"/>
  </bookViews>
  <sheets>
    <sheet name="Anexo F (CSA)" sheetId="8" r:id="rId1"/>
    <sheet name="Anexo G (TEAP)" sheetId="56" r:id="rId2"/>
    <sheet name="Anexo H (DAP)" sheetId="57" r:id="rId3"/>
    <sheet name="Anexo I (CAT)" sheetId="6" r:id="rId4"/>
    <sheet name="Anexo J (AVH)" sheetId="55" r:id="rId5"/>
  </sheets>
  <externalReferences>
    <externalReference r:id="rId6"/>
    <externalReference r:id="rId7"/>
    <externalReference r:id="rId8"/>
  </externalReferences>
  <definedNames>
    <definedName name="_xlnm._FilterDatabase" localSheetId="1" hidden="1">'Anexo G (TEAP)'!$B$12:$M$12</definedName>
  </definedNames>
  <calcPr calcId="179017"/>
</workbook>
</file>

<file path=xl/calcChain.xml><?xml version="1.0" encoding="utf-8"?>
<calcChain xmlns="http://schemas.openxmlformats.org/spreadsheetml/2006/main">
  <c r="D48" i="57" l="1"/>
  <c r="C48" i="57"/>
  <c r="E48" i="57" s="1"/>
  <c r="D47" i="57"/>
  <c r="C47" i="57"/>
  <c r="E47" i="57" s="1"/>
  <c r="D46" i="57"/>
  <c r="C46" i="57"/>
  <c r="E46" i="57" s="1"/>
  <c r="D45" i="57"/>
  <c r="E45" i="57" s="1"/>
  <c r="C45" i="57"/>
  <c r="C44" i="57"/>
  <c r="E44" i="57" s="1"/>
  <c r="D43" i="57"/>
  <c r="C43" i="57"/>
  <c r="E43" i="57" s="1"/>
  <c r="D42" i="57"/>
  <c r="C42" i="57"/>
  <c r="E42" i="57" s="1"/>
  <c r="D41" i="57"/>
  <c r="E41" i="57" s="1"/>
  <c r="C41" i="57"/>
  <c r="E40" i="57"/>
  <c r="D40" i="57"/>
  <c r="C40" i="57"/>
  <c r="D39" i="57"/>
  <c r="C39" i="57"/>
  <c r="E39" i="57" s="1"/>
  <c r="E38" i="57"/>
  <c r="D38" i="57"/>
  <c r="C38" i="57"/>
  <c r="D37" i="57"/>
  <c r="C37" i="57"/>
  <c r="E37" i="57" s="1"/>
  <c r="D36" i="57"/>
  <c r="C36" i="57"/>
  <c r="E36" i="57" s="1"/>
  <c r="C35" i="57"/>
  <c r="E35" i="57" s="1"/>
  <c r="D34" i="57"/>
  <c r="C34" i="57"/>
  <c r="E34" i="57" s="1"/>
  <c r="D33" i="57"/>
  <c r="C33" i="57"/>
  <c r="E33" i="57" s="1"/>
  <c r="D32" i="57"/>
  <c r="C32" i="57"/>
  <c r="E32" i="57" s="1"/>
  <c r="D31" i="57"/>
  <c r="E31" i="57" s="1"/>
  <c r="C31" i="57"/>
  <c r="D30" i="57"/>
  <c r="E30" i="57" s="1"/>
  <c r="C30" i="57"/>
  <c r="E29" i="57"/>
  <c r="D29" i="57"/>
  <c r="C29" i="57"/>
  <c r="D28" i="57"/>
  <c r="C28" i="57"/>
  <c r="E28" i="57" s="1"/>
  <c r="C27" i="57"/>
  <c r="E27" i="57" s="1"/>
  <c r="E26" i="57"/>
  <c r="D26" i="57"/>
  <c r="C26" i="57"/>
  <c r="D25" i="57"/>
  <c r="C25" i="57"/>
  <c r="E25" i="57" s="1"/>
  <c r="D24" i="57"/>
  <c r="C24" i="57"/>
  <c r="E24" i="57" s="1"/>
  <c r="D23" i="57"/>
  <c r="C23" i="57"/>
  <c r="E23" i="57" s="1"/>
  <c r="D22" i="57"/>
  <c r="C22" i="57"/>
  <c r="E22" i="57" s="1"/>
  <c r="D21" i="57"/>
  <c r="E21" i="57" s="1"/>
  <c r="C21" i="57"/>
  <c r="D20" i="57"/>
  <c r="E20" i="57" s="1"/>
  <c r="C20" i="57"/>
  <c r="D19" i="57"/>
  <c r="C19" i="57"/>
  <c r="E19" i="57" s="1"/>
  <c r="E18" i="57"/>
  <c r="D18" i="57"/>
  <c r="C18" i="57"/>
  <c r="D17" i="57"/>
  <c r="C17" i="57"/>
  <c r="E17" i="57" s="1"/>
  <c r="D16" i="57"/>
  <c r="C16" i="57"/>
  <c r="E16" i="57" s="1"/>
  <c r="D15" i="57"/>
  <c r="C15" i="57"/>
  <c r="E15" i="57" s="1"/>
  <c r="D14" i="57"/>
  <c r="D49" i="57" s="1"/>
  <c r="C14" i="57"/>
  <c r="C49" i="57" s="1"/>
  <c r="E49" i="57" s="1"/>
  <c r="C8" i="57"/>
  <c r="G117" i="56"/>
  <c r="G116" i="56"/>
  <c r="F116" i="56"/>
  <c r="E116" i="56"/>
  <c r="D116" i="56"/>
  <c r="H116" i="56" s="1"/>
  <c r="G115" i="56"/>
  <c r="F115" i="56"/>
  <c r="F117" i="56" s="1"/>
  <c r="E115" i="56"/>
  <c r="E117" i="56" s="1"/>
  <c r="D115" i="56"/>
  <c r="H115" i="56" s="1"/>
  <c r="H117" i="56" s="1"/>
  <c r="G114" i="56"/>
  <c r="F114" i="56"/>
  <c r="G113" i="56"/>
  <c r="F113" i="56"/>
  <c r="E113" i="56"/>
  <c r="D113" i="56"/>
  <c r="H113" i="56" s="1"/>
  <c r="H112" i="56"/>
  <c r="G112" i="56"/>
  <c r="F112" i="56"/>
  <c r="E112" i="56"/>
  <c r="E114" i="56" s="1"/>
  <c r="D112" i="56"/>
  <c r="D114" i="56" s="1"/>
  <c r="F111" i="56"/>
  <c r="E111" i="56"/>
  <c r="G110" i="56"/>
  <c r="F110" i="56"/>
  <c r="E110" i="56"/>
  <c r="D110" i="56"/>
  <c r="H110" i="56" s="1"/>
  <c r="G109" i="56"/>
  <c r="H109" i="56" s="1"/>
  <c r="H111" i="56" s="1"/>
  <c r="F109" i="56"/>
  <c r="E109" i="56"/>
  <c r="D109" i="56"/>
  <c r="D111" i="56" s="1"/>
  <c r="E108" i="56"/>
  <c r="D108" i="56"/>
  <c r="G107" i="56"/>
  <c r="F107" i="56"/>
  <c r="E107" i="56"/>
  <c r="D107" i="56"/>
  <c r="H107" i="56" s="1"/>
  <c r="G106" i="56"/>
  <c r="G108" i="56" s="1"/>
  <c r="F106" i="56"/>
  <c r="H106" i="56" s="1"/>
  <c r="H108" i="56" s="1"/>
  <c r="E106" i="56"/>
  <c r="D106" i="56"/>
  <c r="G105" i="56"/>
  <c r="F105" i="56"/>
  <c r="E105" i="56"/>
  <c r="D105" i="56"/>
  <c r="H104" i="56"/>
  <c r="H105" i="56" s="1"/>
  <c r="H103" i="56"/>
  <c r="G101" i="56"/>
  <c r="H101" i="56" s="1"/>
  <c r="F101" i="56"/>
  <c r="E101" i="56"/>
  <c r="D101" i="56"/>
  <c r="G100" i="56"/>
  <c r="G102" i="56" s="1"/>
  <c r="F100" i="56"/>
  <c r="F102" i="56" s="1"/>
  <c r="E100" i="56"/>
  <c r="E102" i="56" s="1"/>
  <c r="D100" i="56"/>
  <c r="D102" i="56" s="1"/>
  <c r="G98" i="56"/>
  <c r="G99" i="56" s="1"/>
  <c r="F98" i="56"/>
  <c r="H98" i="56" s="1"/>
  <c r="E98" i="56"/>
  <c r="D98" i="56"/>
  <c r="G97" i="56"/>
  <c r="F97" i="56"/>
  <c r="F99" i="56" s="1"/>
  <c r="E97" i="56"/>
  <c r="E99" i="56" s="1"/>
  <c r="D97" i="56"/>
  <c r="H97" i="56" s="1"/>
  <c r="H99" i="56" s="1"/>
  <c r="G95" i="56"/>
  <c r="F95" i="56"/>
  <c r="F96" i="56" s="1"/>
  <c r="E95" i="56"/>
  <c r="H95" i="56" s="1"/>
  <c r="D95" i="56"/>
  <c r="G94" i="56"/>
  <c r="G96" i="56" s="1"/>
  <c r="F94" i="56"/>
  <c r="E94" i="56"/>
  <c r="E96" i="56" s="1"/>
  <c r="D94" i="56"/>
  <c r="H94" i="56" s="1"/>
  <c r="H96" i="56" s="1"/>
  <c r="G93" i="56"/>
  <c r="G92" i="56"/>
  <c r="F92" i="56"/>
  <c r="E92" i="56"/>
  <c r="D92" i="56"/>
  <c r="H92" i="56" s="1"/>
  <c r="G91" i="56"/>
  <c r="F91" i="56"/>
  <c r="F93" i="56" s="1"/>
  <c r="E91" i="56"/>
  <c r="E93" i="56" s="1"/>
  <c r="D91" i="56"/>
  <c r="H91" i="56" s="1"/>
  <c r="H93" i="56" s="1"/>
  <c r="G90" i="56"/>
  <c r="F90" i="56"/>
  <c r="G89" i="56"/>
  <c r="F89" i="56"/>
  <c r="E89" i="56"/>
  <c r="D89" i="56"/>
  <c r="H89" i="56" s="1"/>
  <c r="H88" i="56"/>
  <c r="H90" i="56" s="1"/>
  <c r="G88" i="56"/>
  <c r="F88" i="56"/>
  <c r="E88" i="56"/>
  <c r="E90" i="56" s="1"/>
  <c r="D88" i="56"/>
  <c r="D90" i="56" s="1"/>
  <c r="F87" i="56"/>
  <c r="E87" i="56"/>
  <c r="G86" i="56"/>
  <c r="F86" i="56"/>
  <c r="E86" i="56"/>
  <c r="D86" i="56"/>
  <c r="H86" i="56" s="1"/>
  <c r="G85" i="56"/>
  <c r="H85" i="56" s="1"/>
  <c r="F85" i="56"/>
  <c r="E85" i="56"/>
  <c r="D85" i="56"/>
  <c r="D87" i="56" s="1"/>
  <c r="E84" i="56"/>
  <c r="D84" i="56"/>
  <c r="G83" i="56"/>
  <c r="F83" i="56"/>
  <c r="E83" i="56"/>
  <c r="D83" i="56"/>
  <c r="H83" i="56" s="1"/>
  <c r="G82" i="56"/>
  <c r="G84" i="56" s="1"/>
  <c r="F82" i="56"/>
  <c r="F84" i="56" s="1"/>
  <c r="E82" i="56"/>
  <c r="D82" i="56"/>
  <c r="D81" i="56"/>
  <c r="H80" i="56"/>
  <c r="G80" i="56"/>
  <c r="F80" i="56"/>
  <c r="E80" i="56"/>
  <c r="D80" i="56"/>
  <c r="G79" i="56"/>
  <c r="G81" i="56" s="1"/>
  <c r="F79" i="56"/>
  <c r="F81" i="56" s="1"/>
  <c r="E79" i="56"/>
  <c r="E81" i="56" s="1"/>
  <c r="D79" i="56"/>
  <c r="G78" i="56"/>
  <c r="F78" i="56"/>
  <c r="E78" i="56"/>
  <c r="D78" i="56"/>
  <c r="H77" i="56"/>
  <c r="H76" i="56"/>
  <c r="H78" i="56" s="1"/>
  <c r="G74" i="56"/>
  <c r="F74" i="56"/>
  <c r="H74" i="56" s="1"/>
  <c r="E74" i="56"/>
  <c r="D74" i="56"/>
  <c r="G73" i="56"/>
  <c r="G75" i="56" s="1"/>
  <c r="F73" i="56"/>
  <c r="F75" i="56" s="1"/>
  <c r="E73" i="56"/>
  <c r="E75" i="56" s="1"/>
  <c r="D73" i="56"/>
  <c r="H73" i="56" s="1"/>
  <c r="H75" i="56" s="1"/>
  <c r="G71" i="56"/>
  <c r="F71" i="56"/>
  <c r="E71" i="56"/>
  <c r="H71" i="56" s="1"/>
  <c r="D71" i="56"/>
  <c r="G70" i="56"/>
  <c r="G72" i="56" s="1"/>
  <c r="F70" i="56"/>
  <c r="F72" i="56" s="1"/>
  <c r="E70" i="56"/>
  <c r="E72" i="56" s="1"/>
  <c r="D70" i="56"/>
  <c r="H70" i="56" s="1"/>
  <c r="H72" i="56" s="1"/>
  <c r="G69" i="56"/>
  <c r="G68" i="56"/>
  <c r="F68" i="56"/>
  <c r="E68" i="56"/>
  <c r="D68" i="56"/>
  <c r="H68" i="56" s="1"/>
  <c r="G67" i="56"/>
  <c r="F67" i="56"/>
  <c r="F69" i="56" s="1"/>
  <c r="E67" i="56"/>
  <c r="E69" i="56" s="1"/>
  <c r="D67" i="56"/>
  <c r="H67" i="56" s="1"/>
  <c r="H69" i="56" s="1"/>
  <c r="G66" i="56"/>
  <c r="F66" i="56"/>
  <c r="G65" i="56"/>
  <c r="F65" i="56"/>
  <c r="E65" i="56"/>
  <c r="D65" i="56"/>
  <c r="H65" i="56" s="1"/>
  <c r="H64" i="56"/>
  <c r="H66" i="56" s="1"/>
  <c r="G64" i="56"/>
  <c r="F64" i="56"/>
  <c r="E64" i="56"/>
  <c r="E66" i="56" s="1"/>
  <c r="D64" i="56"/>
  <c r="D66" i="56" s="1"/>
  <c r="F63" i="56"/>
  <c r="E63" i="56"/>
  <c r="G62" i="56"/>
  <c r="F62" i="56"/>
  <c r="E62" i="56"/>
  <c r="D62" i="56"/>
  <c r="H62" i="56" s="1"/>
  <c r="G61" i="56"/>
  <c r="H61" i="56" s="1"/>
  <c r="F61" i="56"/>
  <c r="E61" i="56"/>
  <c r="D61" i="56"/>
  <c r="D63" i="56" s="1"/>
  <c r="E60" i="56"/>
  <c r="D60" i="56"/>
  <c r="G59" i="56"/>
  <c r="F59" i="56"/>
  <c r="E59" i="56"/>
  <c r="D59" i="56"/>
  <c r="H59" i="56" s="1"/>
  <c r="G58" i="56"/>
  <c r="G60" i="56" s="1"/>
  <c r="F58" i="56"/>
  <c r="H58" i="56" s="1"/>
  <c r="H60" i="56" s="1"/>
  <c r="E58" i="56"/>
  <c r="D58" i="56"/>
  <c r="D57" i="56"/>
  <c r="H56" i="56"/>
  <c r="G56" i="56"/>
  <c r="F56" i="56"/>
  <c r="E56" i="56"/>
  <c r="D56" i="56"/>
  <c r="G55" i="56"/>
  <c r="G57" i="56" s="1"/>
  <c r="F55" i="56"/>
  <c r="F57" i="56" s="1"/>
  <c r="E55" i="56"/>
  <c r="E57" i="56" s="1"/>
  <c r="D55" i="56"/>
  <c r="G54" i="56"/>
  <c r="F54" i="56"/>
  <c r="E54" i="56"/>
  <c r="D54" i="56"/>
  <c r="H53" i="56"/>
  <c r="H52" i="56"/>
  <c r="H54" i="56" s="1"/>
  <c r="G50" i="56"/>
  <c r="F50" i="56"/>
  <c r="H50" i="56" s="1"/>
  <c r="E50" i="56"/>
  <c r="D50" i="56"/>
  <c r="G49" i="56"/>
  <c r="G51" i="56" s="1"/>
  <c r="F49" i="56"/>
  <c r="F51" i="56" s="1"/>
  <c r="E49" i="56"/>
  <c r="E51" i="56" s="1"/>
  <c r="D49" i="56"/>
  <c r="D51" i="56" s="1"/>
  <c r="G47" i="56"/>
  <c r="F47" i="56"/>
  <c r="E47" i="56"/>
  <c r="H47" i="56" s="1"/>
  <c r="D47" i="56"/>
  <c r="G46" i="56"/>
  <c r="G48" i="56" s="1"/>
  <c r="F46" i="56"/>
  <c r="F48" i="56" s="1"/>
  <c r="E46" i="56"/>
  <c r="E48" i="56" s="1"/>
  <c r="D46" i="56"/>
  <c r="H46" i="56" s="1"/>
  <c r="H48" i="56" s="1"/>
  <c r="G45" i="56"/>
  <c r="G44" i="56"/>
  <c r="F44" i="56"/>
  <c r="E44" i="56"/>
  <c r="D44" i="56"/>
  <c r="H44" i="56" s="1"/>
  <c r="G43" i="56"/>
  <c r="F43" i="56"/>
  <c r="F45" i="56" s="1"/>
  <c r="E43" i="56"/>
  <c r="E45" i="56" s="1"/>
  <c r="D43" i="56"/>
  <c r="H43" i="56" s="1"/>
  <c r="H45" i="56" s="1"/>
  <c r="G42" i="56"/>
  <c r="F42" i="56"/>
  <c r="G41" i="56"/>
  <c r="F41" i="56"/>
  <c r="E41" i="56"/>
  <c r="D41" i="56"/>
  <c r="H41" i="56" s="1"/>
  <c r="H40" i="56"/>
  <c r="H42" i="56" s="1"/>
  <c r="G40" i="56"/>
  <c r="F40" i="56"/>
  <c r="E40" i="56"/>
  <c r="E42" i="56" s="1"/>
  <c r="D40" i="56"/>
  <c r="D42" i="56" s="1"/>
  <c r="F39" i="56"/>
  <c r="E39" i="56"/>
  <c r="G38" i="56"/>
  <c r="F38" i="56"/>
  <c r="E38" i="56"/>
  <c r="D38" i="56"/>
  <c r="H38" i="56" s="1"/>
  <c r="G37" i="56"/>
  <c r="G39" i="56" s="1"/>
  <c r="F37" i="56"/>
  <c r="E37" i="56"/>
  <c r="D37" i="56"/>
  <c r="D39" i="56" s="1"/>
  <c r="E36" i="56"/>
  <c r="D36" i="56"/>
  <c r="G35" i="56"/>
  <c r="F35" i="56"/>
  <c r="E35" i="56"/>
  <c r="D35" i="56"/>
  <c r="H35" i="56" s="1"/>
  <c r="G34" i="56"/>
  <c r="G36" i="56" s="1"/>
  <c r="F34" i="56"/>
  <c r="H34" i="56" s="1"/>
  <c r="H36" i="56" s="1"/>
  <c r="E34" i="56"/>
  <c r="D34" i="56"/>
  <c r="D33" i="56"/>
  <c r="H32" i="56"/>
  <c r="G32" i="56"/>
  <c r="F32" i="56"/>
  <c r="E32" i="56"/>
  <c r="D32" i="56"/>
  <c r="G31" i="56"/>
  <c r="G33" i="56" s="1"/>
  <c r="F31" i="56"/>
  <c r="F33" i="56" s="1"/>
  <c r="E31" i="56"/>
  <c r="H31" i="56" s="1"/>
  <c r="H33" i="56" s="1"/>
  <c r="D31" i="56"/>
  <c r="G29" i="56"/>
  <c r="H29" i="56" s="1"/>
  <c r="F29" i="56"/>
  <c r="E29" i="56"/>
  <c r="D29" i="56"/>
  <c r="G28" i="56"/>
  <c r="G30" i="56" s="1"/>
  <c r="F28" i="56"/>
  <c r="F30" i="56" s="1"/>
  <c r="E28" i="56"/>
  <c r="E30" i="56" s="1"/>
  <c r="D28" i="56"/>
  <c r="H28" i="56" s="1"/>
  <c r="H30" i="56" s="1"/>
  <c r="G26" i="56"/>
  <c r="F26" i="56"/>
  <c r="H26" i="56" s="1"/>
  <c r="E26" i="56"/>
  <c r="D26" i="56"/>
  <c r="G25" i="56"/>
  <c r="G27" i="56" s="1"/>
  <c r="F25" i="56"/>
  <c r="F27" i="56" s="1"/>
  <c r="E25" i="56"/>
  <c r="E27" i="56" s="1"/>
  <c r="D25" i="56"/>
  <c r="H25" i="56" s="1"/>
  <c r="H27" i="56" s="1"/>
  <c r="G23" i="56"/>
  <c r="G119" i="56" s="1"/>
  <c r="F23" i="56"/>
  <c r="F119" i="56" s="1"/>
  <c r="E23" i="56"/>
  <c r="H23" i="56" s="1"/>
  <c r="D23" i="56"/>
  <c r="G22" i="56"/>
  <c r="G24" i="56" s="1"/>
  <c r="F22" i="56"/>
  <c r="F24" i="56" s="1"/>
  <c r="E22" i="56"/>
  <c r="E24" i="56" s="1"/>
  <c r="D22" i="56"/>
  <c r="H22" i="56" s="1"/>
  <c r="G21" i="56"/>
  <c r="G20" i="56"/>
  <c r="F20" i="56"/>
  <c r="E20" i="56"/>
  <c r="D20" i="56"/>
  <c r="H20" i="56" s="1"/>
  <c r="G19" i="56"/>
  <c r="F19" i="56"/>
  <c r="F21" i="56" s="1"/>
  <c r="E19" i="56"/>
  <c r="E21" i="56" s="1"/>
  <c r="D19" i="56"/>
  <c r="H19" i="56" s="1"/>
  <c r="H21" i="56" s="1"/>
  <c r="G18" i="56"/>
  <c r="F18" i="56"/>
  <c r="G17" i="56"/>
  <c r="F17" i="56"/>
  <c r="E17" i="56"/>
  <c r="D17" i="56"/>
  <c r="H17" i="56" s="1"/>
  <c r="H16" i="56"/>
  <c r="G16" i="56"/>
  <c r="F16" i="56"/>
  <c r="E16" i="56"/>
  <c r="E18" i="56" s="1"/>
  <c r="D16" i="56"/>
  <c r="D18" i="56" s="1"/>
  <c r="F15" i="56"/>
  <c r="E15" i="56"/>
  <c r="G14" i="56"/>
  <c r="F14" i="56"/>
  <c r="E14" i="56"/>
  <c r="D14" i="56"/>
  <c r="D119" i="56" s="1"/>
  <c r="G13" i="56"/>
  <c r="G118" i="56" s="1"/>
  <c r="G120" i="56" s="1"/>
  <c r="F13" i="56"/>
  <c r="F118" i="56" s="1"/>
  <c r="F120" i="56" s="1"/>
  <c r="E13" i="56"/>
  <c r="E118" i="56" s="1"/>
  <c r="D13" i="56"/>
  <c r="D15" i="56" s="1"/>
  <c r="H63" i="56" l="1"/>
  <c r="H87" i="56"/>
  <c r="H18" i="56"/>
  <c r="H24" i="56"/>
  <c r="H114" i="56"/>
  <c r="E119" i="56"/>
  <c r="E120" i="56" s="1"/>
  <c r="H13" i="56"/>
  <c r="F36" i="56"/>
  <c r="G63" i="56"/>
  <c r="G87" i="56"/>
  <c r="D75" i="56"/>
  <c r="H79" i="56"/>
  <c r="H81" i="56" s="1"/>
  <c r="D99" i="56"/>
  <c r="D30" i="56"/>
  <c r="G111" i="56"/>
  <c r="H55" i="56"/>
  <c r="H57" i="56" s="1"/>
  <c r="D24" i="56"/>
  <c r="D48" i="56"/>
  <c r="D72" i="56"/>
  <c r="D96" i="56"/>
  <c r="H100" i="56"/>
  <c r="H102" i="56" s="1"/>
  <c r="E14" i="57"/>
  <c r="H37" i="56"/>
  <c r="H39" i="56" s="1"/>
  <c r="G15" i="56"/>
  <c r="F60" i="56"/>
  <c r="H82" i="56"/>
  <c r="H84" i="56" s="1"/>
  <c r="D118" i="56"/>
  <c r="D120" i="56" s="1"/>
  <c r="D27" i="56"/>
  <c r="D45" i="56"/>
  <c r="H49" i="56"/>
  <c r="H51" i="56" s="1"/>
  <c r="D69" i="56"/>
  <c r="D93" i="56"/>
  <c r="D117" i="56"/>
  <c r="E33" i="56"/>
  <c r="F108" i="56"/>
  <c r="D21" i="56"/>
  <c r="H14" i="56"/>
  <c r="H119" i="56" s="1"/>
  <c r="H15" i="56" l="1"/>
  <c r="H118" i="56"/>
  <c r="H120" i="56" s="1"/>
  <c r="D17" i="6" l="1"/>
  <c r="C17" i="6"/>
  <c r="E16" i="6"/>
  <c r="E15" i="6"/>
  <c r="E14" i="6"/>
  <c r="E17" i="6" l="1"/>
  <c r="D44" i="8"/>
  <c r="C44" i="8"/>
  <c r="E15" i="8" l="1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14" i="8"/>
  <c r="E44" i="8" l="1"/>
</calcChain>
</file>

<file path=xl/sharedStrings.xml><?xml version="1.0" encoding="utf-8"?>
<sst xmlns="http://schemas.openxmlformats.org/spreadsheetml/2006/main" count="330" uniqueCount="126">
  <si>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</si>
  <si>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</si>
  <si>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</si>
  <si>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</si>
  <si>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</si>
  <si>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</si>
  <si>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</si>
  <si>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</si>
  <si>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</si>
  <si>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</si>
  <si>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</si>
  <si>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</si>
  <si>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</si>
  <si>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</si>
  <si>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</si>
  <si>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</si>
  <si>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</si>
  <si>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</si>
  <si>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</si>
  <si>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</si>
  <si>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</si>
  <si>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</si>
  <si>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</si>
  <si>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</si>
  <si>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</si>
  <si>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</si>
  <si>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</si>
  <si>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</si>
  <si>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</si>
  <si>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</si>
  <si>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</si>
  <si>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</si>
  <si>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</si>
  <si>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</si>
  <si>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</si>
  <si>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</si>
  <si>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</si>
  <si>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</si>
  <si>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</si>
  <si>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</si>
  <si>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</si>
  <si>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</si>
  <si>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</si>
  <si>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</si>
  <si>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</si>
  <si>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</si>
  <si>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</si>
  <si>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</si>
  <si>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</si>
  <si>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</si>
  <si>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</si>
  <si>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</si>
  <si>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</si>
  <si>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</si>
  <si>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</si>
  <si>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</si>
  <si>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</si>
  <si>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</si>
  <si>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</si>
  <si>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</si>
  <si>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</si>
  <si>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</si>
  <si>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</si>
  <si>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</si>
  <si>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</si>
  <si>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</si>
  <si>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</si>
  <si>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</si>
  <si>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</si>
  <si>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</si>
  <si>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</si>
  <si>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</si>
  <si>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</si>
  <si>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</si>
  <si>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</si>
  <si>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</si>
  <si>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</si>
  <si>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</si>
  <si>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</si>
  <si>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</si>
  <si>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</si>
  <si>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</si>
  <si>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** Al no contar con IVR (la atención es directa) en los números 135 y 6117775, no están siendo considerados para el calculo del AVH.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</si>
  <si>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</si>
  <si>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</si>
  <si>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</si>
  <si>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</si>
  <si>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</si>
  <si>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</si>
  <si>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</si>
  <si>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</si>
  <si>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</si>
  <si>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</si>
  <si>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</si>
  <si>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TP_Larco</t>
  </si>
  <si>
    <t xml:space="preserve"> -</t>
  </si>
  <si>
    <t>TP Centro de Lima</t>
  </si>
  <si>
    <t>TP Fiori</t>
  </si>
  <si>
    <t>TP Huacho</t>
  </si>
  <si>
    <t>TP Larco</t>
  </si>
  <si>
    <t>TP Miraflores</t>
  </si>
  <si>
    <t>TP Mega Plaza</t>
  </si>
  <si>
    <t>TP Plaza Republica</t>
  </si>
  <si>
    <t>TP San Miguel</t>
  </si>
  <si>
    <t>TP Santa Anita</t>
  </si>
  <si>
    <t>TP San Borja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</si>
  <si>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</si>
  <si>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</si>
  <si>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</si>
  <si>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</si>
  <si>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</si>
  <si>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</si>
  <si>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</si>
  <si>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</si>
  <si>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</si>
  <si>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</si>
  <si>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</si>
  <si>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</si>
  <si>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</si>
  <si>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</si>
  <si>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</si>
  <si>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</si>
  <si>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</si>
  <si>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* Se reportan las llamadas atendidas por un agente ingresadas por el 102 (Reclamos)</t>
  </si>
  <si>
    <t xml:space="preserve"> 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</si>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</sst>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0" xfId="0" applyFont="1"/>
    <xf numFmtId="10" fontId="1" fillId="2" borderId="2" xfId="1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 vertical="center"/>
    </xf>
    <xf numFmtId="164" fontId="0" fillId="0" borderId="1" xfId="0" applyNumberFormat="1" applyFill="1" applyBorder="1" applyAlignment="1">
      <alignment horizontal="center"/>
    </xf>
    <xf numFmtId="0" fontId="4" fillId="4" borderId="4" xfId="0" applyFont="1" applyFill="1" applyBorder="1" applyAlignment="1">
      <alignment vertical="center"/>
    </xf>
    <xf numFmtId="0" fontId="6" fillId="4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Msarsozaa\Desktop\TiemposOsiptel\5.%20Diciembre\2TOsipt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Msarsozaa\Desktop\TiemposOsiptel\5.%20Diciembre\1TOsipt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Msarsozaa\Desktop\TiemposOsiptel\5.%20Diciembre\3TOsipt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2TOsiptel"/>
    </sheetNames>
    <sheetDataSet>
      <sheetData sheetId="0">
        <row r="1">
          <cell r="A1" t="str">
            <v>Agencia</v>
          </cell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</row>
        <row r="2">
          <cell r="A2" t="str">
            <v>TP_Arequipa</v>
          </cell>
          <cell r="B2">
            <v>1376</v>
          </cell>
          <cell r="C2">
            <v>552</v>
          </cell>
          <cell r="D2">
            <v>3469</v>
          </cell>
          <cell r="E2">
            <v>635</v>
          </cell>
        </row>
        <row r="3">
          <cell r="A3" t="str">
            <v>TP_Chiclayo</v>
          </cell>
          <cell r="B3">
            <v>1091</v>
          </cell>
          <cell r="C3">
            <v>119</v>
          </cell>
          <cell r="D3">
            <v>3264</v>
          </cell>
          <cell r="E3">
            <v>220</v>
          </cell>
        </row>
        <row r="4">
          <cell r="A4" t="str">
            <v>TP_Chimbote</v>
          </cell>
          <cell r="B4">
            <v>1618</v>
          </cell>
          <cell r="C4">
            <v>265</v>
          </cell>
          <cell r="D4">
            <v>5309</v>
          </cell>
          <cell r="E4">
            <v>191</v>
          </cell>
        </row>
        <row r="5">
          <cell r="A5" t="str">
            <v>TP_Chincha</v>
          </cell>
          <cell r="B5">
            <v>433</v>
          </cell>
          <cell r="C5">
            <v>275</v>
          </cell>
          <cell r="D5">
            <v>3445</v>
          </cell>
          <cell r="E5">
            <v>298</v>
          </cell>
        </row>
        <row r="6">
          <cell r="A6" t="str">
            <v>TP_Cuzco</v>
          </cell>
          <cell r="B6">
            <v>1034</v>
          </cell>
          <cell r="C6">
            <v>59</v>
          </cell>
          <cell r="D6">
            <v>3653</v>
          </cell>
          <cell r="E6">
            <v>323</v>
          </cell>
        </row>
        <row r="7">
          <cell r="A7" t="str">
            <v>TP_Huacho</v>
          </cell>
          <cell r="B7">
            <v>477</v>
          </cell>
          <cell r="C7">
            <v>240</v>
          </cell>
          <cell r="D7">
            <v>1348</v>
          </cell>
          <cell r="E7">
            <v>176</v>
          </cell>
        </row>
        <row r="8">
          <cell r="A8" t="str">
            <v>TP_Huancayo</v>
          </cell>
          <cell r="B8">
            <v>636</v>
          </cell>
          <cell r="C8">
            <v>60</v>
          </cell>
          <cell r="D8">
            <v>5039</v>
          </cell>
          <cell r="E8">
            <v>274</v>
          </cell>
        </row>
        <row r="9">
          <cell r="A9" t="str">
            <v>TP_Ica</v>
          </cell>
          <cell r="B9">
            <v>766</v>
          </cell>
          <cell r="C9">
            <v>12</v>
          </cell>
          <cell r="D9">
            <v>3971</v>
          </cell>
          <cell r="E9">
            <v>76</v>
          </cell>
        </row>
        <row r="10">
          <cell r="A10" t="str">
            <v>TP_Ilo</v>
          </cell>
          <cell r="B10">
            <v>371</v>
          </cell>
          <cell r="C10">
            <v>6</v>
          </cell>
          <cell r="D10">
            <v>1923</v>
          </cell>
          <cell r="E10">
            <v>70</v>
          </cell>
        </row>
        <row r="11">
          <cell r="A11" t="str">
            <v>TP_Juliaca</v>
          </cell>
          <cell r="B11">
            <v>107</v>
          </cell>
          <cell r="C11">
            <v>59</v>
          </cell>
          <cell r="D11">
            <v>1417</v>
          </cell>
          <cell r="E11">
            <v>74</v>
          </cell>
        </row>
        <row r="12">
          <cell r="A12" t="str">
            <v>TP_Larco</v>
          </cell>
          <cell r="B12">
            <v>1882</v>
          </cell>
          <cell r="C12">
            <v>1670</v>
          </cell>
          <cell r="D12">
            <v>3875</v>
          </cell>
          <cell r="E12">
            <v>288</v>
          </cell>
        </row>
        <row r="13">
          <cell r="A13" t="str">
            <v>TP_Cono Norte</v>
          </cell>
          <cell r="B13">
            <v>424</v>
          </cell>
          <cell r="C13">
            <v>89</v>
          </cell>
          <cell r="D13">
            <v>2619</v>
          </cell>
          <cell r="E13">
            <v>44</v>
          </cell>
        </row>
        <row r="14">
          <cell r="A14" t="str">
            <v>TP_NS Megaplaza</v>
          </cell>
          <cell r="B14">
            <v>4531</v>
          </cell>
          <cell r="C14">
            <v>2281</v>
          </cell>
          <cell r="D14">
            <v>15564</v>
          </cell>
          <cell r="E14">
            <v>1938</v>
          </cell>
        </row>
        <row r="15">
          <cell r="A15" t="str">
            <v>TP_Miraflores</v>
          </cell>
          <cell r="B15">
            <v>551</v>
          </cell>
          <cell r="C15">
            <v>121</v>
          </cell>
          <cell r="D15">
            <v>2289</v>
          </cell>
          <cell r="E15">
            <v>176</v>
          </cell>
        </row>
        <row r="16">
          <cell r="A16" t="str">
            <v>TP_Piura</v>
          </cell>
          <cell r="B16">
            <v>2329</v>
          </cell>
          <cell r="C16">
            <v>131</v>
          </cell>
          <cell r="D16">
            <v>4983</v>
          </cell>
          <cell r="E16">
            <v>250</v>
          </cell>
        </row>
        <row r="17">
          <cell r="A17" t="str">
            <v>TP_Plaza Republica</v>
          </cell>
          <cell r="B17">
            <v>419</v>
          </cell>
          <cell r="C17">
            <v>243</v>
          </cell>
          <cell r="D17">
            <v>3872</v>
          </cell>
          <cell r="E17">
            <v>422</v>
          </cell>
        </row>
        <row r="18">
          <cell r="A18" t="str">
            <v>TP_San Borja</v>
          </cell>
          <cell r="B18">
            <v>689</v>
          </cell>
          <cell r="C18">
            <v>193</v>
          </cell>
          <cell r="D18">
            <v>2552</v>
          </cell>
          <cell r="E18">
            <v>224</v>
          </cell>
        </row>
        <row r="19">
          <cell r="A19" t="str">
            <v>TP_San Miguel</v>
          </cell>
          <cell r="B19">
            <v>577</v>
          </cell>
          <cell r="C19">
            <v>106</v>
          </cell>
          <cell r="D19">
            <v>3063</v>
          </cell>
          <cell r="E19">
            <v>65</v>
          </cell>
        </row>
        <row r="20">
          <cell r="A20" t="str">
            <v>TP_Santa Anita</v>
          </cell>
          <cell r="B20">
            <v>441</v>
          </cell>
          <cell r="C20">
            <v>324</v>
          </cell>
          <cell r="D20">
            <v>2052</v>
          </cell>
          <cell r="E20">
            <v>239</v>
          </cell>
        </row>
        <row r="21">
          <cell r="A21" t="str">
            <v>TP_San Juan de Lurigancho</v>
          </cell>
          <cell r="B21">
            <v>1298</v>
          </cell>
          <cell r="C21">
            <v>2173</v>
          </cell>
          <cell r="D21">
            <v>4862</v>
          </cell>
          <cell r="E21">
            <v>610</v>
          </cell>
        </row>
        <row r="22">
          <cell r="A22" t="str">
            <v>TP_San Juan de Miraflores</v>
          </cell>
          <cell r="B22">
            <v>725</v>
          </cell>
          <cell r="C22">
            <v>551</v>
          </cell>
          <cell r="D22">
            <v>2447</v>
          </cell>
          <cell r="E22">
            <v>415</v>
          </cell>
        </row>
        <row r="23">
          <cell r="A23" t="str">
            <v>TP_Tacna</v>
          </cell>
          <cell r="B23">
            <v>1331</v>
          </cell>
          <cell r="C23">
            <v>66</v>
          </cell>
          <cell r="D23">
            <v>2861</v>
          </cell>
          <cell r="E23">
            <v>228</v>
          </cell>
        </row>
        <row r="24">
          <cell r="A24" t="str">
            <v>TP_Talara</v>
          </cell>
          <cell r="B24">
            <v>244</v>
          </cell>
          <cell r="C24">
            <v>9</v>
          </cell>
          <cell r="D24">
            <v>2644</v>
          </cell>
          <cell r="E24">
            <v>32</v>
          </cell>
        </row>
        <row r="25">
          <cell r="A25" t="str">
            <v>TP_Trujillo</v>
          </cell>
          <cell r="B25">
            <v>1012</v>
          </cell>
          <cell r="C25">
            <v>695</v>
          </cell>
          <cell r="D25">
            <v>3337</v>
          </cell>
          <cell r="E25">
            <v>976</v>
          </cell>
        </row>
        <row r="26">
          <cell r="A26" t="str">
            <v>TP_Cercado de Lima</v>
          </cell>
          <cell r="B26">
            <v>1307</v>
          </cell>
          <cell r="C26">
            <v>878</v>
          </cell>
          <cell r="D26">
            <v>11659</v>
          </cell>
          <cell r="E26">
            <v>1215</v>
          </cell>
        </row>
        <row r="27">
          <cell r="A27" t="str">
            <v>TP_Chorrillos</v>
          </cell>
          <cell r="B27">
            <v>987</v>
          </cell>
          <cell r="C27">
            <v>620</v>
          </cell>
          <cell r="D27">
            <v>4684</v>
          </cell>
          <cell r="E27">
            <v>587</v>
          </cell>
        </row>
        <row r="28">
          <cell r="A28" t="str">
            <v>TP_NS Jockey Plaza</v>
          </cell>
          <cell r="B28">
            <v>3454</v>
          </cell>
          <cell r="C28">
            <v>509</v>
          </cell>
          <cell r="D28">
            <v>6825</v>
          </cell>
          <cell r="E28">
            <v>524</v>
          </cell>
        </row>
        <row r="29">
          <cell r="A29" t="str">
            <v>TP_La Victoria</v>
          </cell>
          <cell r="B29">
            <v>215</v>
          </cell>
          <cell r="C29">
            <v>182</v>
          </cell>
          <cell r="D29">
            <v>3305</v>
          </cell>
          <cell r="E29">
            <v>369</v>
          </cell>
        </row>
        <row r="30">
          <cell r="A30" t="str">
            <v>TP_Minka2</v>
          </cell>
          <cell r="B30">
            <v>3530</v>
          </cell>
          <cell r="C30">
            <v>625</v>
          </cell>
          <cell r="D30">
            <v>9206</v>
          </cell>
          <cell r="E30">
            <v>738</v>
          </cell>
        </row>
        <row r="31">
          <cell r="A31" t="str">
            <v>TP_Open Angamos</v>
          </cell>
          <cell r="B31">
            <v>1522</v>
          </cell>
          <cell r="C31">
            <v>409</v>
          </cell>
          <cell r="D31">
            <v>6060</v>
          </cell>
          <cell r="E31">
            <v>383</v>
          </cell>
        </row>
        <row r="32">
          <cell r="A32" t="str">
            <v>TP_Paita</v>
          </cell>
          <cell r="B32">
            <v>268</v>
          </cell>
          <cell r="D32">
            <v>1188</v>
          </cell>
        </row>
        <row r="33">
          <cell r="A33" t="str">
            <v>TP_Tumbes</v>
          </cell>
          <cell r="B33">
            <v>665</v>
          </cell>
          <cell r="C33">
            <v>51</v>
          </cell>
          <cell r="D33">
            <v>1776</v>
          </cell>
          <cell r="E33">
            <v>107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TOsiptel"/>
    </sheetNames>
    <sheetDataSet>
      <sheetData sheetId="0">
        <row r="1">
          <cell r="A1" t="str">
            <v>Agencia</v>
          </cell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  <cell r="F1" t="str">
            <v>Total</v>
          </cell>
        </row>
        <row r="2">
          <cell r="A2" t="str">
            <v>TP_Arequipa</v>
          </cell>
          <cell r="B2">
            <v>1691</v>
          </cell>
          <cell r="C2">
            <v>592</v>
          </cell>
          <cell r="D2">
            <v>3859</v>
          </cell>
          <cell r="E2">
            <v>731</v>
          </cell>
          <cell r="F2">
            <v>6873</v>
          </cell>
        </row>
        <row r="3">
          <cell r="A3" t="str">
            <v>TP_Chiclayo</v>
          </cell>
          <cell r="B3">
            <v>1135</v>
          </cell>
          <cell r="C3">
            <v>170</v>
          </cell>
          <cell r="D3">
            <v>4416</v>
          </cell>
          <cell r="E3">
            <v>313</v>
          </cell>
          <cell r="F3">
            <v>6034</v>
          </cell>
        </row>
        <row r="4">
          <cell r="A4" t="str">
            <v>TP_Chimbote</v>
          </cell>
          <cell r="B4">
            <v>1728</v>
          </cell>
          <cell r="C4">
            <v>312</v>
          </cell>
          <cell r="D4">
            <v>6629</v>
          </cell>
          <cell r="E4">
            <v>221</v>
          </cell>
          <cell r="F4">
            <v>8890</v>
          </cell>
        </row>
        <row r="5">
          <cell r="A5" t="str">
            <v>TP_Chincha</v>
          </cell>
          <cell r="B5">
            <v>455</v>
          </cell>
          <cell r="C5">
            <v>343</v>
          </cell>
          <cell r="D5">
            <v>4138</v>
          </cell>
          <cell r="E5">
            <v>363</v>
          </cell>
          <cell r="F5">
            <v>5299</v>
          </cell>
        </row>
        <row r="6">
          <cell r="A6" t="str">
            <v>TP_Cuzco</v>
          </cell>
          <cell r="B6">
            <v>1103</v>
          </cell>
          <cell r="C6">
            <v>62</v>
          </cell>
          <cell r="D6">
            <v>3872</v>
          </cell>
          <cell r="E6">
            <v>347</v>
          </cell>
          <cell r="F6">
            <v>5384</v>
          </cell>
        </row>
        <row r="7">
          <cell r="A7" t="str">
            <v>TP_Huacho</v>
          </cell>
          <cell r="B7">
            <v>491</v>
          </cell>
          <cell r="C7">
            <v>292</v>
          </cell>
          <cell r="D7">
            <v>1632</v>
          </cell>
          <cell r="E7">
            <v>208</v>
          </cell>
          <cell r="F7">
            <v>2623</v>
          </cell>
        </row>
        <row r="8">
          <cell r="A8" t="str">
            <v>TP_Huancayo</v>
          </cell>
          <cell r="B8">
            <v>639</v>
          </cell>
          <cell r="C8">
            <v>64</v>
          </cell>
          <cell r="D8">
            <v>5553</v>
          </cell>
          <cell r="E8">
            <v>293</v>
          </cell>
          <cell r="F8">
            <v>6549</v>
          </cell>
        </row>
        <row r="9">
          <cell r="A9" t="str">
            <v>TP_Ica</v>
          </cell>
          <cell r="B9">
            <v>771</v>
          </cell>
          <cell r="C9">
            <v>14</v>
          </cell>
          <cell r="D9">
            <v>4370</v>
          </cell>
          <cell r="E9">
            <v>80</v>
          </cell>
          <cell r="F9">
            <v>5235</v>
          </cell>
        </row>
        <row r="10">
          <cell r="A10" t="str">
            <v>TP_Ilo</v>
          </cell>
          <cell r="B10">
            <v>391</v>
          </cell>
          <cell r="C10">
            <v>7</v>
          </cell>
          <cell r="D10">
            <v>2034</v>
          </cell>
          <cell r="E10">
            <v>72</v>
          </cell>
          <cell r="F10">
            <v>2504</v>
          </cell>
        </row>
        <row r="11">
          <cell r="A11" t="str">
            <v>TP_Juliaca</v>
          </cell>
          <cell r="B11">
            <v>108</v>
          </cell>
          <cell r="C11">
            <v>62</v>
          </cell>
          <cell r="D11">
            <v>1465</v>
          </cell>
          <cell r="E11">
            <v>76</v>
          </cell>
          <cell r="F11">
            <v>1711</v>
          </cell>
        </row>
        <row r="12">
          <cell r="A12" t="str">
            <v>TP_Larco</v>
          </cell>
          <cell r="B12">
            <v>2290</v>
          </cell>
          <cell r="C12">
            <v>1756</v>
          </cell>
          <cell r="D12">
            <v>4814</v>
          </cell>
          <cell r="E12">
            <v>374</v>
          </cell>
          <cell r="F12">
            <v>9234</v>
          </cell>
        </row>
        <row r="13">
          <cell r="A13" t="str">
            <v>TP_Cono Norte</v>
          </cell>
          <cell r="B13">
            <v>437</v>
          </cell>
          <cell r="C13">
            <v>105</v>
          </cell>
          <cell r="D13">
            <v>3081</v>
          </cell>
          <cell r="E13">
            <v>53</v>
          </cell>
          <cell r="F13">
            <v>3676</v>
          </cell>
        </row>
        <row r="14">
          <cell r="A14" t="str">
            <v>TP_NS Megaplaza</v>
          </cell>
          <cell r="B14">
            <v>4726</v>
          </cell>
          <cell r="C14">
            <v>2447</v>
          </cell>
          <cell r="D14">
            <v>17222</v>
          </cell>
          <cell r="E14">
            <v>2261</v>
          </cell>
          <cell r="F14">
            <v>26656</v>
          </cell>
        </row>
        <row r="15">
          <cell r="A15" t="str">
            <v>TP_Miraflores</v>
          </cell>
          <cell r="B15">
            <v>596</v>
          </cell>
          <cell r="C15">
            <v>167</v>
          </cell>
          <cell r="D15">
            <v>2887</v>
          </cell>
          <cell r="E15">
            <v>219</v>
          </cell>
          <cell r="F15">
            <v>3869</v>
          </cell>
        </row>
        <row r="16">
          <cell r="A16" t="str">
            <v>TP_Piura</v>
          </cell>
          <cell r="B16">
            <v>2399</v>
          </cell>
          <cell r="C16">
            <v>191</v>
          </cell>
          <cell r="D16">
            <v>6136</v>
          </cell>
          <cell r="E16">
            <v>313</v>
          </cell>
          <cell r="F16">
            <v>9039</v>
          </cell>
        </row>
        <row r="17">
          <cell r="A17" t="str">
            <v>TP_Plaza Republica</v>
          </cell>
          <cell r="B17">
            <v>457</v>
          </cell>
          <cell r="C17">
            <v>288</v>
          </cell>
          <cell r="D17">
            <v>4618</v>
          </cell>
          <cell r="E17">
            <v>521</v>
          </cell>
          <cell r="F17">
            <v>5884</v>
          </cell>
        </row>
        <row r="18">
          <cell r="A18" t="str">
            <v>TP_San Borja</v>
          </cell>
          <cell r="B18">
            <v>780</v>
          </cell>
          <cell r="C18">
            <v>239</v>
          </cell>
          <cell r="D18">
            <v>3299</v>
          </cell>
          <cell r="E18">
            <v>292</v>
          </cell>
          <cell r="F18">
            <v>4610</v>
          </cell>
        </row>
        <row r="19">
          <cell r="A19" t="str">
            <v>TP_San Miguel</v>
          </cell>
          <cell r="B19">
            <v>614</v>
          </cell>
          <cell r="C19">
            <v>135</v>
          </cell>
          <cell r="D19">
            <v>3954</v>
          </cell>
          <cell r="E19">
            <v>74</v>
          </cell>
          <cell r="F19">
            <v>4777</v>
          </cell>
        </row>
        <row r="20">
          <cell r="A20" t="str">
            <v>TP_Santa Anita</v>
          </cell>
          <cell r="B20">
            <v>456</v>
          </cell>
          <cell r="C20">
            <v>397</v>
          </cell>
          <cell r="D20">
            <v>2464</v>
          </cell>
          <cell r="E20">
            <v>273</v>
          </cell>
          <cell r="F20">
            <v>3590</v>
          </cell>
        </row>
        <row r="21">
          <cell r="A21" t="str">
            <v>TP_San Juan de Lurigancho</v>
          </cell>
          <cell r="B21">
            <v>1329</v>
          </cell>
          <cell r="C21">
            <v>2279</v>
          </cell>
          <cell r="D21">
            <v>5530</v>
          </cell>
          <cell r="E21">
            <v>667</v>
          </cell>
          <cell r="F21">
            <v>9805</v>
          </cell>
        </row>
        <row r="22">
          <cell r="A22" t="str">
            <v>TP_San Juan de Miraflores</v>
          </cell>
          <cell r="B22">
            <v>790</v>
          </cell>
          <cell r="C22">
            <v>740</v>
          </cell>
          <cell r="D22">
            <v>3024</v>
          </cell>
          <cell r="E22">
            <v>584</v>
          </cell>
          <cell r="F22">
            <v>5138</v>
          </cell>
        </row>
        <row r="23">
          <cell r="A23" t="str">
            <v>TP_Tacna</v>
          </cell>
          <cell r="B23">
            <v>1373</v>
          </cell>
          <cell r="C23">
            <v>81</v>
          </cell>
          <cell r="D23">
            <v>3315</v>
          </cell>
          <cell r="E23">
            <v>260</v>
          </cell>
          <cell r="F23">
            <v>5029</v>
          </cell>
        </row>
        <row r="24">
          <cell r="A24" t="str">
            <v>TP_Talara</v>
          </cell>
          <cell r="B24">
            <v>256</v>
          </cell>
          <cell r="C24">
            <v>11</v>
          </cell>
          <cell r="D24">
            <v>2842</v>
          </cell>
          <cell r="E24">
            <v>38</v>
          </cell>
          <cell r="F24">
            <v>3147</v>
          </cell>
        </row>
        <row r="25">
          <cell r="A25" t="str">
            <v>TP_Trujillo</v>
          </cell>
          <cell r="B25">
            <v>1187</v>
          </cell>
          <cell r="C25">
            <v>746</v>
          </cell>
          <cell r="D25">
            <v>3586</v>
          </cell>
          <cell r="E25">
            <v>1128</v>
          </cell>
          <cell r="F25">
            <v>6647</v>
          </cell>
        </row>
        <row r="26">
          <cell r="A26" t="str">
            <v>TP_Cercado de Lima</v>
          </cell>
          <cell r="B26">
            <v>1338</v>
          </cell>
          <cell r="C26">
            <v>1031</v>
          </cell>
          <cell r="D26">
            <v>13539</v>
          </cell>
          <cell r="E26">
            <v>1434</v>
          </cell>
          <cell r="F26">
            <v>17342</v>
          </cell>
        </row>
        <row r="27">
          <cell r="A27" t="str">
            <v>TP_Chorrillos</v>
          </cell>
          <cell r="B27">
            <v>1020</v>
          </cell>
          <cell r="C27">
            <v>774</v>
          </cell>
          <cell r="D27">
            <v>5706</v>
          </cell>
          <cell r="E27">
            <v>713</v>
          </cell>
          <cell r="F27">
            <v>8213</v>
          </cell>
        </row>
        <row r="28">
          <cell r="A28" t="str">
            <v>TP_NS Jockey Plaza</v>
          </cell>
          <cell r="B28">
            <v>3600</v>
          </cell>
          <cell r="C28">
            <v>640</v>
          </cell>
          <cell r="D28">
            <v>9273</v>
          </cell>
          <cell r="E28">
            <v>661</v>
          </cell>
          <cell r="F28">
            <v>14174</v>
          </cell>
        </row>
        <row r="29">
          <cell r="A29" t="str">
            <v>TP_La Victoria</v>
          </cell>
          <cell r="B29">
            <v>215</v>
          </cell>
          <cell r="C29">
            <v>184</v>
          </cell>
          <cell r="D29">
            <v>3357</v>
          </cell>
          <cell r="E29">
            <v>377</v>
          </cell>
          <cell r="F29">
            <v>4133</v>
          </cell>
        </row>
        <row r="30">
          <cell r="A30" t="str">
            <v>TP_Minka2</v>
          </cell>
          <cell r="B30">
            <v>3596</v>
          </cell>
          <cell r="C30">
            <v>742</v>
          </cell>
          <cell r="D30">
            <v>11012</v>
          </cell>
          <cell r="E30">
            <v>900</v>
          </cell>
          <cell r="F30">
            <v>16250</v>
          </cell>
        </row>
        <row r="31">
          <cell r="A31" t="str">
            <v>TP_Open Angamos</v>
          </cell>
          <cell r="B31">
            <v>1579</v>
          </cell>
          <cell r="C31">
            <v>497</v>
          </cell>
          <cell r="D31">
            <v>7128</v>
          </cell>
          <cell r="E31">
            <v>453</v>
          </cell>
          <cell r="F31">
            <v>9657</v>
          </cell>
        </row>
        <row r="32">
          <cell r="A32" t="str">
            <v>TP_Paita</v>
          </cell>
          <cell r="B32">
            <v>273</v>
          </cell>
          <cell r="D32">
            <v>1249</v>
          </cell>
          <cell r="F32">
            <v>1522</v>
          </cell>
        </row>
        <row r="33">
          <cell r="A33" t="str">
            <v>TP_Tumbes</v>
          </cell>
          <cell r="B33">
            <v>669</v>
          </cell>
          <cell r="C33">
            <v>53</v>
          </cell>
          <cell r="D33">
            <v>1847</v>
          </cell>
          <cell r="E33">
            <v>119</v>
          </cell>
          <cell r="F33">
            <v>2688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3TOsiptel"/>
    </sheetNames>
    <sheetDataSet>
      <sheetData sheetId="0">
        <row r="1">
          <cell r="A1" t="str">
            <v>Agencia</v>
          </cell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  <cell r="F1" t="str">
            <v>Total</v>
          </cell>
        </row>
        <row r="2">
          <cell r="A2" t="str">
            <v>TP_Arequipa</v>
          </cell>
          <cell r="B2">
            <v>64</v>
          </cell>
          <cell r="C2">
            <v>9</v>
          </cell>
          <cell r="D2">
            <v>62</v>
          </cell>
          <cell r="E2">
            <v>13</v>
          </cell>
          <cell r="F2">
            <v>148</v>
          </cell>
        </row>
        <row r="3">
          <cell r="A3" t="str">
            <v>TP_Chiclayo</v>
          </cell>
          <cell r="B3">
            <v>30</v>
          </cell>
          <cell r="C3">
            <v>3</v>
          </cell>
          <cell r="D3">
            <v>163</v>
          </cell>
          <cell r="E3">
            <v>13</v>
          </cell>
          <cell r="F3">
            <v>209</v>
          </cell>
        </row>
        <row r="4">
          <cell r="A4" t="str">
            <v>TP_Chimbote</v>
          </cell>
          <cell r="B4">
            <v>56</v>
          </cell>
          <cell r="C4">
            <v>11</v>
          </cell>
          <cell r="D4">
            <v>250</v>
          </cell>
          <cell r="E4">
            <v>7</v>
          </cell>
          <cell r="F4">
            <v>324</v>
          </cell>
        </row>
        <row r="5">
          <cell r="A5" t="str">
            <v>TP_Chincha</v>
          </cell>
          <cell r="B5">
            <v>21</v>
          </cell>
          <cell r="C5">
            <v>16</v>
          </cell>
          <cell r="D5">
            <v>194</v>
          </cell>
          <cell r="E5">
            <v>16</v>
          </cell>
          <cell r="F5">
            <v>247</v>
          </cell>
        </row>
        <row r="6">
          <cell r="A6" t="str">
            <v>TP_Cuzco</v>
          </cell>
          <cell r="B6">
            <v>40</v>
          </cell>
          <cell r="C6">
            <v>2</v>
          </cell>
          <cell r="D6">
            <v>95</v>
          </cell>
          <cell r="E6">
            <v>12</v>
          </cell>
          <cell r="F6">
            <v>149</v>
          </cell>
        </row>
        <row r="7">
          <cell r="A7" t="str">
            <v>TP_Huacho</v>
          </cell>
          <cell r="B7">
            <v>4</v>
          </cell>
          <cell r="C7">
            <v>5</v>
          </cell>
          <cell r="D7">
            <v>24</v>
          </cell>
          <cell r="E7">
            <v>4</v>
          </cell>
          <cell r="F7">
            <v>37</v>
          </cell>
        </row>
        <row r="8">
          <cell r="A8" t="str">
            <v>TP_Huancayo</v>
          </cell>
          <cell r="B8">
            <v>3</v>
          </cell>
          <cell r="D8">
            <v>23</v>
          </cell>
          <cell r="E8">
            <v>2</v>
          </cell>
          <cell r="F8">
            <v>28</v>
          </cell>
        </row>
        <row r="9">
          <cell r="A9" t="str">
            <v>TP_Ica</v>
          </cell>
          <cell r="B9">
            <v>1</v>
          </cell>
          <cell r="D9">
            <v>31</v>
          </cell>
          <cell r="F9">
            <v>32</v>
          </cell>
        </row>
        <row r="10">
          <cell r="A10" t="str">
            <v>TP_Ilo</v>
          </cell>
          <cell r="B10">
            <v>5</v>
          </cell>
          <cell r="D10">
            <v>25</v>
          </cell>
          <cell r="F10">
            <v>30</v>
          </cell>
        </row>
        <row r="11">
          <cell r="A11" t="str">
            <v>TP_Juliaca</v>
          </cell>
          <cell r="B11">
            <v>1</v>
          </cell>
          <cell r="D11">
            <v>7</v>
          </cell>
          <cell r="E11">
            <v>1</v>
          </cell>
          <cell r="F11">
            <v>9</v>
          </cell>
        </row>
        <row r="12">
          <cell r="A12" t="str">
            <v>TP_Larco</v>
          </cell>
          <cell r="B12">
            <v>128</v>
          </cell>
          <cell r="C12">
            <v>22</v>
          </cell>
          <cell r="D12">
            <v>280</v>
          </cell>
          <cell r="E12">
            <v>27</v>
          </cell>
          <cell r="F12">
            <v>457</v>
          </cell>
        </row>
        <row r="13">
          <cell r="A13" t="str">
            <v>TP_Cono Norte</v>
          </cell>
          <cell r="B13">
            <v>7</v>
          </cell>
          <cell r="D13">
            <v>59</v>
          </cell>
          <cell r="E13">
            <v>1</v>
          </cell>
          <cell r="F13">
            <v>67</v>
          </cell>
        </row>
        <row r="14">
          <cell r="A14" t="str">
            <v>TP_NS Megaplaza</v>
          </cell>
          <cell r="B14">
            <v>167</v>
          </cell>
          <cell r="C14">
            <v>69</v>
          </cell>
          <cell r="D14">
            <v>617</v>
          </cell>
          <cell r="E14">
            <v>81</v>
          </cell>
          <cell r="F14">
            <v>934</v>
          </cell>
        </row>
        <row r="15">
          <cell r="A15" t="str">
            <v>TP_Miraflores</v>
          </cell>
          <cell r="B15">
            <v>15</v>
          </cell>
          <cell r="C15">
            <v>3</v>
          </cell>
          <cell r="D15">
            <v>73</v>
          </cell>
          <cell r="E15">
            <v>3</v>
          </cell>
          <cell r="F15">
            <v>94</v>
          </cell>
        </row>
        <row r="16">
          <cell r="A16" t="str">
            <v>TP_Piura</v>
          </cell>
          <cell r="B16">
            <v>62</v>
          </cell>
          <cell r="C16">
            <v>10</v>
          </cell>
          <cell r="D16">
            <v>271</v>
          </cell>
          <cell r="E16">
            <v>12</v>
          </cell>
          <cell r="F16">
            <v>355</v>
          </cell>
        </row>
        <row r="17">
          <cell r="A17" t="str">
            <v>TP_Plaza Republica</v>
          </cell>
          <cell r="B17">
            <v>25</v>
          </cell>
          <cell r="C17">
            <v>18</v>
          </cell>
          <cell r="D17">
            <v>224</v>
          </cell>
          <cell r="E17">
            <v>24</v>
          </cell>
          <cell r="F17">
            <v>291</v>
          </cell>
        </row>
        <row r="18">
          <cell r="A18" t="str">
            <v>TP_San Borja</v>
          </cell>
          <cell r="B18">
            <v>36</v>
          </cell>
          <cell r="C18">
            <v>7</v>
          </cell>
          <cell r="D18">
            <v>112</v>
          </cell>
          <cell r="E18">
            <v>14</v>
          </cell>
          <cell r="F18">
            <v>169</v>
          </cell>
        </row>
        <row r="19">
          <cell r="A19" t="str">
            <v>TP_San Miguel</v>
          </cell>
          <cell r="B19">
            <v>29</v>
          </cell>
          <cell r="C19">
            <v>3</v>
          </cell>
          <cell r="D19">
            <v>213</v>
          </cell>
          <cell r="E19">
            <v>2</v>
          </cell>
          <cell r="F19">
            <v>247</v>
          </cell>
        </row>
        <row r="20">
          <cell r="A20" t="str">
            <v>TP_Santa Anita</v>
          </cell>
          <cell r="B20">
            <v>12</v>
          </cell>
          <cell r="C20">
            <v>7</v>
          </cell>
          <cell r="D20">
            <v>33</v>
          </cell>
          <cell r="E20">
            <v>4</v>
          </cell>
          <cell r="F20">
            <v>56</v>
          </cell>
        </row>
        <row r="21">
          <cell r="A21" t="str">
            <v>TP_San Juan de Lurigancho</v>
          </cell>
          <cell r="B21">
            <v>25</v>
          </cell>
          <cell r="C21">
            <v>12</v>
          </cell>
          <cell r="D21">
            <v>97</v>
          </cell>
          <cell r="E21">
            <v>10</v>
          </cell>
          <cell r="F21">
            <v>144</v>
          </cell>
        </row>
        <row r="22">
          <cell r="A22" t="str">
            <v>TP_San Juan de Miraflores</v>
          </cell>
          <cell r="B22">
            <v>15</v>
          </cell>
          <cell r="C22">
            <v>23</v>
          </cell>
          <cell r="D22">
            <v>82</v>
          </cell>
          <cell r="E22">
            <v>34</v>
          </cell>
          <cell r="F22">
            <v>154</v>
          </cell>
        </row>
        <row r="23">
          <cell r="A23" t="str">
            <v>TP_Tacna</v>
          </cell>
          <cell r="B23">
            <v>24</v>
          </cell>
          <cell r="C23">
            <v>4</v>
          </cell>
          <cell r="D23">
            <v>71</v>
          </cell>
          <cell r="E23">
            <v>6</v>
          </cell>
          <cell r="F23">
            <v>105</v>
          </cell>
        </row>
        <row r="24">
          <cell r="A24" t="str">
            <v>TP_Talara</v>
          </cell>
          <cell r="B24">
            <v>3</v>
          </cell>
          <cell r="D24">
            <v>25</v>
          </cell>
          <cell r="E24">
            <v>2</v>
          </cell>
          <cell r="F24">
            <v>30</v>
          </cell>
        </row>
        <row r="25">
          <cell r="A25" t="str">
            <v>TP_Trujillo</v>
          </cell>
          <cell r="B25">
            <v>5</v>
          </cell>
          <cell r="C25">
            <v>5</v>
          </cell>
          <cell r="D25">
            <v>35</v>
          </cell>
          <cell r="E25">
            <v>13</v>
          </cell>
          <cell r="F25">
            <v>58</v>
          </cell>
        </row>
        <row r="26">
          <cell r="A26" t="str">
            <v>TP_Cercado de Lima</v>
          </cell>
          <cell r="B26">
            <v>29</v>
          </cell>
          <cell r="C26">
            <v>30</v>
          </cell>
          <cell r="D26">
            <v>480</v>
          </cell>
          <cell r="E26">
            <v>45</v>
          </cell>
          <cell r="F26">
            <v>584</v>
          </cell>
        </row>
        <row r="27">
          <cell r="A27" t="str">
            <v>TP_Chorrillos</v>
          </cell>
          <cell r="B27">
            <v>21</v>
          </cell>
          <cell r="C27">
            <v>23</v>
          </cell>
          <cell r="D27">
            <v>219</v>
          </cell>
          <cell r="E27">
            <v>29</v>
          </cell>
          <cell r="F27">
            <v>292</v>
          </cell>
        </row>
        <row r="28">
          <cell r="A28" t="str">
            <v>TP_NS Jockey Plaza</v>
          </cell>
          <cell r="B28">
            <v>124</v>
          </cell>
          <cell r="C28">
            <v>18</v>
          </cell>
          <cell r="D28">
            <v>451</v>
          </cell>
          <cell r="E28">
            <v>20</v>
          </cell>
          <cell r="F28">
            <v>613</v>
          </cell>
        </row>
        <row r="29">
          <cell r="A29" t="str">
            <v>TP_La Victoria</v>
          </cell>
          <cell r="D29">
            <v>6</v>
          </cell>
          <cell r="E29">
            <v>3</v>
          </cell>
          <cell r="F29">
            <v>9</v>
          </cell>
        </row>
        <row r="30">
          <cell r="A30" t="str">
            <v>TP_Minka2</v>
          </cell>
          <cell r="B30">
            <v>54</v>
          </cell>
          <cell r="C30">
            <v>13</v>
          </cell>
          <cell r="D30">
            <v>304</v>
          </cell>
          <cell r="E30">
            <v>27</v>
          </cell>
          <cell r="F30">
            <v>398</v>
          </cell>
        </row>
        <row r="31">
          <cell r="A31" t="str">
            <v>TP_Open Angamos</v>
          </cell>
          <cell r="B31">
            <v>49</v>
          </cell>
          <cell r="C31">
            <v>21</v>
          </cell>
          <cell r="D31">
            <v>234</v>
          </cell>
          <cell r="E31">
            <v>17</v>
          </cell>
          <cell r="F31">
            <v>321</v>
          </cell>
        </row>
        <row r="32">
          <cell r="A32" t="str">
            <v>TP_Paita</v>
          </cell>
          <cell r="B32">
            <v>2</v>
          </cell>
          <cell r="D32">
            <v>2</v>
          </cell>
          <cell r="F32">
            <v>4</v>
          </cell>
        </row>
        <row r="33">
          <cell r="A33" t="str">
            <v>TP_Tumbes</v>
          </cell>
          <cell r="B33">
            <v>1</v>
          </cell>
          <cell r="D33">
            <v>10</v>
          </cell>
          <cell r="E33">
            <v>2</v>
          </cell>
          <cell r="F33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4"/>
  <sheetViews>
    <sheetView showGridLines="0" tabSelected="1" zoomScale="85" zoomScaleNormal="85" workbookViewId="0">
      <selection activeCell="H5" sqref="H5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67" t="s">
        <v>28</v>
      </c>
      <c r="C2" s="67"/>
      <c r="D2" s="67"/>
      <c r="E2" s="67"/>
    </row>
    <row r="3" spans="2:5" x14ac:dyDescent="0.25">
      <c r="B3" s="68" t="s">
        <v>0</v>
      </c>
      <c r="C3" s="68"/>
      <c r="D3" s="68"/>
      <c r="E3" s="68"/>
    </row>
    <row r="4" spans="2:5" x14ac:dyDescent="0.25">
      <c r="B4" s="67" t="s">
        <v>1</v>
      </c>
      <c r="C4" s="67"/>
      <c r="D4" s="67"/>
      <c r="E4" s="67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87</v>
      </c>
    </row>
    <row r="7" spans="2:5" x14ac:dyDescent="0.25">
      <c r="B7" t="s">
        <v>3</v>
      </c>
      <c r="C7" s="41">
        <v>2018</v>
      </c>
    </row>
    <row r="8" spans="2:5" x14ac:dyDescent="0.25">
      <c r="B8" t="s">
        <v>4</v>
      </c>
      <c r="C8" t="s">
        <v>125</v>
      </c>
    </row>
    <row r="9" spans="2:5" x14ac:dyDescent="0.25">
      <c r="B9" t="s">
        <v>6</v>
      </c>
      <c r="C9" s="65" t="s">
        <v>7</v>
      </c>
      <c r="D9" s="65"/>
    </row>
    <row r="10" spans="2:5" x14ac:dyDescent="0.25">
      <c r="B10" t="s">
        <v>5</v>
      </c>
      <c r="C10" s="66" t="s">
        <v>8</v>
      </c>
      <c r="D10" s="66"/>
    </row>
    <row r="11" spans="2:5" x14ac:dyDescent="0.25">
      <c r="C11" s="66"/>
      <c r="D11" s="66"/>
    </row>
    <row r="13" spans="2:5" x14ac:dyDescent="0.25">
      <c r="B13" s="16" t="s">
        <v>9</v>
      </c>
      <c r="C13" s="39" t="s">
        <v>11</v>
      </c>
      <c r="D13" s="39" t="s">
        <v>12</v>
      </c>
      <c r="E13" s="6" t="s">
        <v>13</v>
      </c>
    </row>
    <row r="14" spans="2:5" x14ac:dyDescent="0.25">
      <c r="B14" s="3" t="s">
        <v>96</v>
      </c>
      <c r="C14" s="20">
        <v>0</v>
      </c>
      <c r="D14" s="21">
        <v>335</v>
      </c>
      <c r="E14" s="7">
        <f>IFERROR(C14/D14,0)</f>
        <v>0</v>
      </c>
    </row>
    <row r="15" spans="2:5" x14ac:dyDescent="0.25">
      <c r="B15" s="3" t="s">
        <v>97</v>
      </c>
      <c r="C15" s="20">
        <v>0</v>
      </c>
      <c r="D15" s="21">
        <v>237.5</v>
      </c>
      <c r="E15" s="7">
        <f t="shared" ref="E15:E44" si="0">IFERROR(C15/D15,0)</f>
        <v>0</v>
      </c>
    </row>
    <row r="16" spans="2:5" x14ac:dyDescent="0.25">
      <c r="B16" s="3" t="s">
        <v>98</v>
      </c>
      <c r="C16" s="20">
        <v>0</v>
      </c>
      <c r="D16" s="21">
        <v>237.5</v>
      </c>
      <c r="E16" s="7">
        <f t="shared" si="0"/>
        <v>0</v>
      </c>
    </row>
    <row r="17" spans="2:5" x14ac:dyDescent="0.25">
      <c r="B17" s="3" t="s">
        <v>99</v>
      </c>
      <c r="C17" s="20">
        <v>0</v>
      </c>
      <c r="D17" s="21">
        <v>275</v>
      </c>
      <c r="E17" s="7">
        <f t="shared" si="0"/>
        <v>0</v>
      </c>
    </row>
    <row r="18" spans="2:5" x14ac:dyDescent="0.25">
      <c r="B18" s="3" t="s">
        <v>100</v>
      </c>
      <c r="C18" s="20">
        <v>0</v>
      </c>
      <c r="D18" s="21">
        <v>247.5</v>
      </c>
      <c r="E18" s="7">
        <f t="shared" si="0"/>
        <v>0</v>
      </c>
    </row>
    <row r="19" spans="2:5" x14ac:dyDescent="0.25">
      <c r="B19" s="3" t="s">
        <v>101</v>
      </c>
      <c r="C19" s="20">
        <v>0</v>
      </c>
      <c r="D19" s="21">
        <v>372</v>
      </c>
      <c r="E19" s="7">
        <f t="shared" si="0"/>
        <v>0</v>
      </c>
    </row>
    <row r="20" spans="2:5" x14ac:dyDescent="0.25">
      <c r="B20" s="3" t="s">
        <v>102</v>
      </c>
      <c r="C20" s="20">
        <v>0</v>
      </c>
      <c r="D20" s="21">
        <v>247.5</v>
      </c>
      <c r="E20" s="7">
        <f t="shared" si="0"/>
        <v>0</v>
      </c>
    </row>
    <row r="21" spans="2:5" x14ac:dyDescent="0.25">
      <c r="B21" s="3" t="s">
        <v>103</v>
      </c>
      <c r="C21" s="20">
        <v>0</v>
      </c>
      <c r="D21" s="21">
        <v>270</v>
      </c>
      <c r="E21" s="7">
        <f t="shared" si="0"/>
        <v>0</v>
      </c>
    </row>
    <row r="22" spans="2:5" x14ac:dyDescent="0.25">
      <c r="B22" s="3" t="s">
        <v>104</v>
      </c>
      <c r="C22" s="20">
        <v>0</v>
      </c>
      <c r="D22" s="21">
        <v>222.5</v>
      </c>
      <c r="E22" s="7">
        <f t="shared" si="0"/>
        <v>0</v>
      </c>
    </row>
    <row r="23" spans="2:5" x14ac:dyDescent="0.25">
      <c r="B23" s="3" t="s">
        <v>105</v>
      </c>
      <c r="C23" s="20">
        <v>0</v>
      </c>
      <c r="D23" s="21">
        <v>247.5</v>
      </c>
      <c r="E23" s="7">
        <f t="shared" si="0"/>
        <v>0</v>
      </c>
    </row>
    <row r="24" spans="2:5" x14ac:dyDescent="0.25">
      <c r="B24" s="3" t="s">
        <v>106</v>
      </c>
      <c r="C24" s="20">
        <v>0</v>
      </c>
      <c r="D24" s="21">
        <v>237.5</v>
      </c>
      <c r="E24" s="7">
        <f t="shared" si="0"/>
        <v>0</v>
      </c>
    </row>
    <row r="25" spans="2:5" x14ac:dyDescent="0.25">
      <c r="B25" s="3" t="s">
        <v>107</v>
      </c>
      <c r="C25" s="20">
        <v>0</v>
      </c>
      <c r="D25" s="21">
        <v>237.5</v>
      </c>
      <c r="E25" s="7">
        <f t="shared" si="0"/>
        <v>0</v>
      </c>
    </row>
    <row r="26" spans="2:5" x14ac:dyDescent="0.25">
      <c r="B26" s="3" t="s">
        <v>108</v>
      </c>
      <c r="C26" s="20">
        <v>0</v>
      </c>
      <c r="D26" s="21">
        <v>275</v>
      </c>
      <c r="E26" s="7">
        <f t="shared" si="0"/>
        <v>0</v>
      </c>
    </row>
    <row r="27" spans="2:5" x14ac:dyDescent="0.25">
      <c r="B27" s="3" t="s">
        <v>109</v>
      </c>
      <c r="C27" s="20">
        <v>0</v>
      </c>
      <c r="D27" s="21">
        <v>215</v>
      </c>
      <c r="E27" s="7">
        <f t="shared" si="0"/>
        <v>0</v>
      </c>
    </row>
    <row r="28" spans="2:5" x14ac:dyDescent="0.25">
      <c r="B28" s="3" t="s">
        <v>110</v>
      </c>
      <c r="C28" s="20">
        <v>0</v>
      </c>
      <c r="D28" s="21">
        <v>195</v>
      </c>
      <c r="E28" s="7">
        <f t="shared" si="0"/>
        <v>0</v>
      </c>
    </row>
    <row r="29" spans="2:5" x14ac:dyDescent="0.25">
      <c r="B29" s="3" t="s">
        <v>111</v>
      </c>
      <c r="C29" s="20">
        <v>0</v>
      </c>
      <c r="D29" s="21">
        <v>242.5</v>
      </c>
      <c r="E29" s="7">
        <f t="shared" si="0"/>
        <v>0</v>
      </c>
    </row>
    <row r="30" spans="2:5" x14ac:dyDescent="0.25">
      <c r="B30" s="3" t="s">
        <v>112</v>
      </c>
      <c r="C30" s="20">
        <v>0</v>
      </c>
      <c r="D30" s="21">
        <v>215</v>
      </c>
      <c r="E30" s="7">
        <f t="shared" si="0"/>
        <v>0</v>
      </c>
    </row>
    <row r="31" spans="2:5" x14ac:dyDescent="0.25">
      <c r="B31" s="3" t="s">
        <v>113</v>
      </c>
      <c r="C31" s="20">
        <v>0</v>
      </c>
      <c r="D31" s="21">
        <v>215</v>
      </c>
      <c r="E31" s="7">
        <f t="shared" si="0"/>
        <v>0</v>
      </c>
    </row>
    <row r="32" spans="2:5" x14ac:dyDescent="0.25">
      <c r="B32" s="3" t="s">
        <v>114</v>
      </c>
      <c r="C32" s="20">
        <v>0</v>
      </c>
      <c r="D32" s="21">
        <v>215</v>
      </c>
      <c r="E32" s="7">
        <f t="shared" si="0"/>
        <v>0</v>
      </c>
    </row>
    <row r="33" spans="2:5" x14ac:dyDescent="0.25">
      <c r="B33" s="3" t="s">
        <v>115</v>
      </c>
      <c r="C33" s="20">
        <v>0</v>
      </c>
      <c r="D33" s="21">
        <v>215</v>
      </c>
      <c r="E33" s="7">
        <f t="shared" si="0"/>
        <v>0</v>
      </c>
    </row>
    <row r="34" spans="2:5" x14ac:dyDescent="0.25">
      <c r="B34" s="3" t="s">
        <v>116</v>
      </c>
      <c r="C34" s="20">
        <v>0</v>
      </c>
      <c r="D34" s="21">
        <v>215</v>
      </c>
      <c r="E34" s="7">
        <f t="shared" si="0"/>
        <v>0</v>
      </c>
    </row>
    <row r="35" spans="2:5" x14ac:dyDescent="0.25">
      <c r="B35" s="3" t="s">
        <v>117</v>
      </c>
      <c r="C35" s="20">
        <v>0</v>
      </c>
      <c r="D35" s="21">
        <v>205</v>
      </c>
      <c r="E35" s="7">
        <f t="shared" si="0"/>
        <v>0</v>
      </c>
    </row>
    <row r="36" spans="2:5" x14ac:dyDescent="0.25">
      <c r="B36" s="3" t="s">
        <v>118</v>
      </c>
      <c r="C36" s="20">
        <v>0</v>
      </c>
      <c r="D36" s="21">
        <v>215</v>
      </c>
      <c r="E36" s="7">
        <f t="shared" si="0"/>
        <v>0</v>
      </c>
    </row>
    <row r="37" spans="2:5" x14ac:dyDescent="0.25">
      <c r="B37" s="3" t="s">
        <v>119</v>
      </c>
      <c r="C37" s="20">
        <v>0</v>
      </c>
      <c r="D37" s="21">
        <v>215</v>
      </c>
      <c r="E37" s="7">
        <f t="shared" si="0"/>
        <v>0</v>
      </c>
    </row>
    <row r="38" spans="2:5" x14ac:dyDescent="0.25">
      <c r="B38" s="3" t="s">
        <v>120</v>
      </c>
      <c r="C38" s="20">
        <v>0</v>
      </c>
      <c r="D38" s="21">
        <v>235</v>
      </c>
      <c r="E38" s="7">
        <f t="shared" si="0"/>
        <v>0</v>
      </c>
    </row>
    <row r="39" spans="2:5" x14ac:dyDescent="0.25">
      <c r="B39" s="3" t="s">
        <v>121</v>
      </c>
      <c r="C39" s="20">
        <v>0</v>
      </c>
      <c r="D39" s="21">
        <v>215</v>
      </c>
      <c r="E39" s="7">
        <f t="shared" si="0"/>
        <v>0</v>
      </c>
    </row>
    <row r="40" spans="2:5" x14ac:dyDescent="0.25">
      <c r="B40" s="3" t="s">
        <v>122</v>
      </c>
      <c r="C40" s="20">
        <v>0</v>
      </c>
      <c r="D40" s="21">
        <v>215</v>
      </c>
      <c r="E40" s="7">
        <f t="shared" si="0"/>
        <v>0</v>
      </c>
    </row>
    <row r="41" spans="2:5" x14ac:dyDescent="0.25">
      <c r="B41" s="3" t="s">
        <v>48</v>
      </c>
      <c r="C41" s="20">
        <v>0</v>
      </c>
      <c r="D41" s="21">
        <v>558</v>
      </c>
      <c r="E41" s="7">
        <f t="shared" si="0"/>
        <v>0</v>
      </c>
    </row>
    <row r="42" spans="2:5" x14ac:dyDescent="0.25">
      <c r="B42" s="3" t="s">
        <v>85</v>
      </c>
      <c r="C42" s="20">
        <v>0</v>
      </c>
      <c r="D42" s="21">
        <v>558</v>
      </c>
      <c r="E42" s="7">
        <f t="shared" si="0"/>
        <v>0</v>
      </c>
    </row>
    <row r="43" spans="2:5" x14ac:dyDescent="0.25">
      <c r="B43" s="3" t="s">
        <v>86</v>
      </c>
      <c r="C43" s="20">
        <v>0</v>
      </c>
      <c r="D43" s="21">
        <v>558</v>
      </c>
      <c r="E43" s="7">
        <f t="shared" si="0"/>
        <v>0</v>
      </c>
    </row>
    <row r="44" spans="2:5" x14ac:dyDescent="0.25">
      <c r="B44" s="4" t="s">
        <v>10</v>
      </c>
      <c r="C44" s="22">
        <f>SUM(C14:C43)</f>
        <v>0</v>
      </c>
      <c r="D44" s="39">
        <f>SUM(D14:D43)</f>
        <v>8143.5</v>
      </c>
      <c r="E44" s="46">
        <f t="shared" si="0"/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6EB11-7FC7-474D-BC13-24069D80683C}">
  <dimension ref="B2:M120"/>
  <sheetViews>
    <sheetView showGridLines="0" zoomScale="85" zoomScaleNormal="85" workbookViewId="0">
      <selection activeCell="L13" sqref="L13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7" t="s">
        <v>29</v>
      </c>
      <c r="C2" s="67"/>
      <c r="D2" s="67"/>
      <c r="E2" s="67"/>
      <c r="F2" s="67"/>
      <c r="G2" s="67"/>
      <c r="H2" s="67"/>
      <c r="K2" s="62"/>
    </row>
    <row r="3" spans="2:13" x14ac:dyDescent="0.25">
      <c r="B3" s="68" t="s">
        <v>14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x14ac:dyDescent="0.25">
      <c r="B4" s="67" t="s">
        <v>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6" spans="2:13" x14ac:dyDescent="0.25">
      <c r="B6" t="s">
        <v>2</v>
      </c>
      <c r="C6" t="s">
        <v>87</v>
      </c>
    </row>
    <row r="7" spans="2:13" x14ac:dyDescent="0.25">
      <c r="B7" t="s">
        <v>3</v>
      </c>
      <c r="C7" s="61">
        <v>2018</v>
      </c>
    </row>
    <row r="8" spans="2:13" x14ac:dyDescent="0.25">
      <c r="B8" t="s">
        <v>4</v>
      </c>
      <c r="C8" t="s">
        <v>125</v>
      </c>
    </row>
    <row r="9" spans="2:13" ht="15" customHeight="1" x14ac:dyDescent="0.25">
      <c r="B9" t="s">
        <v>6</v>
      </c>
      <c r="C9" s="65" t="s">
        <v>15</v>
      </c>
      <c r="D9" s="65"/>
      <c r="E9" s="65"/>
      <c r="F9" s="65"/>
      <c r="I9" s="2"/>
      <c r="J9" s="1"/>
      <c r="K9" s="1"/>
      <c r="L9" s="1"/>
    </row>
    <row r="10" spans="2:13" ht="15" customHeight="1" x14ac:dyDescent="0.25">
      <c r="B10" t="s">
        <v>5</v>
      </c>
      <c r="C10" s="69" t="s">
        <v>16</v>
      </c>
      <c r="D10" s="69"/>
      <c r="E10" s="69"/>
      <c r="F10" s="69"/>
      <c r="G10" s="5"/>
      <c r="I10" s="70"/>
      <c r="J10" s="70"/>
      <c r="K10" s="70"/>
      <c r="L10" s="70"/>
      <c r="M10" s="5"/>
    </row>
    <row r="11" spans="2:13" x14ac:dyDescent="0.25">
      <c r="D11" s="45">
        <v>2</v>
      </c>
      <c r="E11" s="45">
        <v>3</v>
      </c>
      <c r="F11" s="45">
        <v>4</v>
      </c>
      <c r="G11" s="45">
        <v>5</v>
      </c>
    </row>
    <row r="12" spans="2:13" x14ac:dyDescent="0.25">
      <c r="B12" s="71" t="s">
        <v>9</v>
      </c>
      <c r="C12" s="71"/>
      <c r="D12" s="63" t="s">
        <v>49</v>
      </c>
      <c r="E12" s="63" t="s">
        <v>20</v>
      </c>
      <c r="F12" s="23" t="s">
        <v>50</v>
      </c>
      <c r="G12" s="23" t="s">
        <v>51</v>
      </c>
      <c r="H12" s="23" t="s">
        <v>52</v>
      </c>
    </row>
    <row r="13" spans="2:13" x14ac:dyDescent="0.25">
      <c r="B13" s="42" t="s">
        <v>53</v>
      </c>
      <c r="C13" s="8" t="s">
        <v>17</v>
      </c>
      <c r="D13" s="9">
        <f>+VLOOKUP($B13,[1]_2TOsiptel!$A:$E,5,0)</f>
        <v>635</v>
      </c>
      <c r="E13" s="9">
        <f>+VLOOKUP($B13,[1]_2TOsiptel!$A:$D,3,0)</f>
        <v>552</v>
      </c>
      <c r="F13" s="9">
        <f>+VLOOKUP($B13,[1]_2TOsiptel!$A:$D,4,0)</f>
        <v>3469</v>
      </c>
      <c r="G13" s="9">
        <f>+VLOOKUP($B13,[1]_2TOsiptel!$A:$D,2,0)</f>
        <v>1376</v>
      </c>
      <c r="H13" s="10">
        <f>SUM(D13:G13)</f>
        <v>6032</v>
      </c>
    </row>
    <row r="14" spans="2:13" x14ac:dyDescent="0.25">
      <c r="B14" s="43"/>
      <c r="C14" s="8" t="s">
        <v>18</v>
      </c>
      <c r="D14" s="9">
        <f>+VLOOKUP($B13,[2]_1TOsiptel!$A:$F,5,0)</f>
        <v>731</v>
      </c>
      <c r="E14" s="9">
        <f>+VLOOKUP($B13,[2]_1TOsiptel!$A:$F,3,0)</f>
        <v>592</v>
      </c>
      <c r="F14" s="9">
        <f>+VLOOKUP($B13,[2]_1TOsiptel!$A:$F,4,0)</f>
        <v>3859</v>
      </c>
      <c r="G14" s="9">
        <f>+VLOOKUP($B13,[2]_1TOsiptel!$A:$F,2,0)</f>
        <v>1691</v>
      </c>
      <c r="H14" s="10">
        <f>SUM(D14:G14)</f>
        <v>6873</v>
      </c>
    </row>
    <row r="15" spans="2:13" x14ac:dyDescent="0.25">
      <c r="B15" s="44"/>
      <c r="C15" s="8" t="s">
        <v>19</v>
      </c>
      <c r="D15" s="11">
        <f>IFERROR((D13/D14),0)</f>
        <v>0.86867305061559508</v>
      </c>
      <c r="E15" s="11">
        <f>IFERROR((E13/E14),0)</f>
        <v>0.93243243243243246</v>
      </c>
      <c r="F15" s="11">
        <f>IFERROR((F13/F14),0)</f>
        <v>0.89893754858771702</v>
      </c>
      <c r="G15" s="11">
        <f>IFERROR((G13/G14),0)</f>
        <v>0.81371969248965115</v>
      </c>
      <c r="H15" s="11">
        <f>IFERROR((H13/H14),0)</f>
        <v>0.87763713080168781</v>
      </c>
    </row>
    <row r="16" spans="2:13" x14ac:dyDescent="0.25">
      <c r="B16" s="42" t="s">
        <v>54</v>
      </c>
      <c r="C16" s="8" t="s">
        <v>17</v>
      </c>
      <c r="D16" s="9">
        <f>+VLOOKUP($B16,[1]_2TOsiptel!$A:$E,5,0)</f>
        <v>1215</v>
      </c>
      <c r="E16" s="9">
        <f>+VLOOKUP($B16,[1]_2TOsiptel!$A:$D,3,0)</f>
        <v>878</v>
      </c>
      <c r="F16" s="9">
        <f>+VLOOKUP($B16,[1]_2TOsiptel!$A:$D,4,0)</f>
        <v>11659</v>
      </c>
      <c r="G16" s="9">
        <f>+VLOOKUP($B16,[1]_2TOsiptel!$A:$D,2,0)</f>
        <v>1307</v>
      </c>
      <c r="H16" s="10">
        <f>SUM(D16:G16)</f>
        <v>15059</v>
      </c>
    </row>
    <row r="17" spans="2:8" x14ac:dyDescent="0.25">
      <c r="B17" s="43"/>
      <c r="C17" s="8" t="s">
        <v>18</v>
      </c>
      <c r="D17" s="9">
        <f>+VLOOKUP($B16,[2]_1TOsiptel!$A:$F,5,0)</f>
        <v>1434</v>
      </c>
      <c r="E17" s="9">
        <f>+VLOOKUP($B16,[2]_1TOsiptel!$A:$F,3,0)</f>
        <v>1031</v>
      </c>
      <c r="F17" s="9">
        <f>+VLOOKUP($B16,[2]_1TOsiptel!$A:$F,4,0)</f>
        <v>13539</v>
      </c>
      <c r="G17" s="9">
        <f>+VLOOKUP($B16,[2]_1TOsiptel!$A:$F,2,0)</f>
        <v>1338</v>
      </c>
      <c r="H17" s="10">
        <f>SUM(D17:G17)</f>
        <v>17342</v>
      </c>
    </row>
    <row r="18" spans="2:8" x14ac:dyDescent="0.25">
      <c r="B18" s="44"/>
      <c r="C18" s="8" t="s">
        <v>19</v>
      </c>
      <c r="D18" s="11">
        <f>IFERROR((D16/D17),0)</f>
        <v>0.84728033472803344</v>
      </c>
      <c r="E18" s="11">
        <f>IFERROR((E16/E17),0)</f>
        <v>0.85160038797284188</v>
      </c>
      <c r="F18" s="11">
        <f>IFERROR((F16/F17),0)</f>
        <v>0.86114188640224532</v>
      </c>
      <c r="G18" s="11">
        <f>IFERROR((G16/G17),0)</f>
        <v>0.97683109118086697</v>
      </c>
      <c r="H18" s="11">
        <f>IFERROR((H16/H17),0)</f>
        <v>0.86835428439626339</v>
      </c>
    </row>
    <row r="19" spans="2:8" x14ac:dyDescent="0.25">
      <c r="B19" s="42" t="s">
        <v>55</v>
      </c>
      <c r="C19" s="8" t="s">
        <v>17</v>
      </c>
      <c r="D19" s="9">
        <f>+VLOOKUP($B19,[1]_2TOsiptel!$A:$E,5,0)</f>
        <v>220</v>
      </c>
      <c r="E19" s="9">
        <f>+VLOOKUP($B19,[1]_2TOsiptel!$A:$D,3,0)</f>
        <v>119</v>
      </c>
      <c r="F19" s="9">
        <f>+VLOOKUP($B19,[1]_2TOsiptel!$A:$D,4,0)</f>
        <v>3264</v>
      </c>
      <c r="G19" s="9">
        <f>+VLOOKUP($B19,[1]_2TOsiptel!$A:$D,2,0)</f>
        <v>1091</v>
      </c>
      <c r="H19" s="10">
        <f>SUM(D19:G19)</f>
        <v>4694</v>
      </c>
    </row>
    <row r="20" spans="2:8" x14ac:dyDescent="0.25">
      <c r="B20" s="43"/>
      <c r="C20" s="8" t="s">
        <v>18</v>
      </c>
      <c r="D20" s="9">
        <f>+VLOOKUP($B19,[2]_1TOsiptel!$A:$F,5,0)</f>
        <v>313</v>
      </c>
      <c r="E20" s="9">
        <f>+VLOOKUP($B19,[2]_1TOsiptel!$A:$F,3,0)</f>
        <v>170</v>
      </c>
      <c r="F20" s="9">
        <f>+VLOOKUP($B19,[2]_1TOsiptel!$A:$F,4,0)</f>
        <v>4416</v>
      </c>
      <c r="G20" s="9">
        <f>+VLOOKUP($B19,[2]_1TOsiptel!$A:$F,2,0)</f>
        <v>1135</v>
      </c>
      <c r="H20" s="10">
        <f>SUM(D20:G20)</f>
        <v>6034</v>
      </c>
    </row>
    <row r="21" spans="2:8" x14ac:dyDescent="0.25">
      <c r="B21" s="44"/>
      <c r="C21" s="8" t="s">
        <v>19</v>
      </c>
      <c r="D21" s="11">
        <f>IFERROR((D19/D20),0)</f>
        <v>0.70287539936102239</v>
      </c>
      <c r="E21" s="11">
        <f t="shared" ref="E21:H21" si="0">IFERROR((E19/E20),0)</f>
        <v>0.7</v>
      </c>
      <c r="F21" s="11">
        <f t="shared" si="0"/>
        <v>0.73913043478260865</v>
      </c>
      <c r="G21" s="11">
        <f t="shared" si="0"/>
        <v>0.96123348017621146</v>
      </c>
      <c r="H21" s="11">
        <f t="shared" si="0"/>
        <v>0.77792509115014918</v>
      </c>
    </row>
    <row r="22" spans="2:8" x14ac:dyDescent="0.25">
      <c r="B22" s="42" t="s">
        <v>56</v>
      </c>
      <c r="C22" s="8" t="s">
        <v>17</v>
      </c>
      <c r="D22" s="9">
        <f>+VLOOKUP($B22,[1]_2TOsiptel!$A:$E,5,0)</f>
        <v>191</v>
      </c>
      <c r="E22" s="9">
        <f>+VLOOKUP($B22,[1]_2TOsiptel!$A:$D,3,0)</f>
        <v>265</v>
      </c>
      <c r="F22" s="9">
        <f>+VLOOKUP($B22,[1]_2TOsiptel!$A:$D,4,0)</f>
        <v>5309</v>
      </c>
      <c r="G22" s="9">
        <f>+VLOOKUP($B22,[1]_2TOsiptel!$A:$D,2,0)</f>
        <v>1618</v>
      </c>
      <c r="H22" s="10">
        <f>SUM(D22:G22)</f>
        <v>7383</v>
      </c>
    </row>
    <row r="23" spans="2:8" x14ac:dyDescent="0.25">
      <c r="B23" s="43"/>
      <c r="C23" s="8" t="s">
        <v>18</v>
      </c>
      <c r="D23" s="9">
        <f>+VLOOKUP($B22,[2]_1TOsiptel!$A:$F,5,0)</f>
        <v>221</v>
      </c>
      <c r="E23" s="9">
        <f>+VLOOKUP($B22,[2]_1TOsiptel!$A:$F,3,0)</f>
        <v>312</v>
      </c>
      <c r="F23" s="9">
        <f>+VLOOKUP($B22,[2]_1TOsiptel!$A:$F,4,0)</f>
        <v>6629</v>
      </c>
      <c r="G23" s="9">
        <f>+VLOOKUP($B22,[2]_1TOsiptel!$A:$F,2,0)</f>
        <v>1728</v>
      </c>
      <c r="H23" s="10">
        <f>SUM(D23:G23)</f>
        <v>8890</v>
      </c>
    </row>
    <row r="24" spans="2:8" x14ac:dyDescent="0.25">
      <c r="B24" s="44"/>
      <c r="C24" s="8" t="s">
        <v>19</v>
      </c>
      <c r="D24" s="11">
        <f>IFERROR((D22/D23),0)</f>
        <v>0.86425339366515841</v>
      </c>
      <c r="E24" s="11">
        <f t="shared" ref="E24:H24" si="1">IFERROR((E22/E23),0)</f>
        <v>0.84935897435897434</v>
      </c>
      <c r="F24" s="11">
        <f t="shared" si="1"/>
        <v>0.80087494343038168</v>
      </c>
      <c r="G24" s="11">
        <f t="shared" si="1"/>
        <v>0.93634259259259256</v>
      </c>
      <c r="H24" s="11">
        <f t="shared" si="1"/>
        <v>0.83048368953880769</v>
      </c>
    </row>
    <row r="25" spans="2:8" x14ac:dyDescent="0.25">
      <c r="B25" s="42" t="s">
        <v>57</v>
      </c>
      <c r="C25" s="8" t="s">
        <v>17</v>
      </c>
      <c r="D25" s="9">
        <f>+VLOOKUP($B25,[1]_2TOsiptel!$A:$E,5,0)</f>
        <v>298</v>
      </c>
      <c r="E25" s="9">
        <f>+VLOOKUP($B25,[1]_2TOsiptel!$A:$D,3,0)</f>
        <v>275</v>
      </c>
      <c r="F25" s="9">
        <f>+VLOOKUP($B25,[1]_2TOsiptel!$A:$D,4,0)</f>
        <v>3445</v>
      </c>
      <c r="G25" s="9">
        <f>+VLOOKUP($B25,[1]_2TOsiptel!$A:$D,2,0)</f>
        <v>433</v>
      </c>
      <c r="H25" s="10">
        <f>SUM(D25:G25)</f>
        <v>4451</v>
      </c>
    </row>
    <row r="26" spans="2:8" x14ac:dyDescent="0.25">
      <c r="B26" s="43"/>
      <c r="C26" s="8" t="s">
        <v>18</v>
      </c>
      <c r="D26" s="9">
        <f>+VLOOKUP($B25,[2]_1TOsiptel!$A:$F,5,0)</f>
        <v>363</v>
      </c>
      <c r="E26" s="9">
        <f>+VLOOKUP($B25,[2]_1TOsiptel!$A:$F,3,0)</f>
        <v>343</v>
      </c>
      <c r="F26" s="9">
        <f>+VLOOKUP($B25,[2]_1TOsiptel!$A:$F,4,0)</f>
        <v>4138</v>
      </c>
      <c r="G26" s="9">
        <f>+VLOOKUP($B25,[2]_1TOsiptel!$A:$F,2,0)</f>
        <v>455</v>
      </c>
      <c r="H26" s="10">
        <f>SUM(D26:G26)</f>
        <v>5299</v>
      </c>
    </row>
    <row r="27" spans="2:8" x14ac:dyDescent="0.25">
      <c r="B27" s="44"/>
      <c r="C27" s="8" t="s">
        <v>19</v>
      </c>
      <c r="D27" s="11">
        <f>IFERROR((D25/D26),0)</f>
        <v>0.82093663911845727</v>
      </c>
      <c r="E27" s="11">
        <f t="shared" ref="E27:G27" si="2">IFERROR((E25/E26),0)</f>
        <v>0.80174927113702621</v>
      </c>
      <c r="F27" s="11">
        <f t="shared" si="2"/>
        <v>0.83252779120347997</v>
      </c>
      <c r="G27" s="11">
        <f t="shared" si="2"/>
        <v>0.9516483516483516</v>
      </c>
      <c r="H27" s="11">
        <f>IFERROR((H25/H26),0)</f>
        <v>0.8399698056237026</v>
      </c>
    </row>
    <row r="28" spans="2:8" x14ac:dyDescent="0.25">
      <c r="B28" s="42" t="s">
        <v>58</v>
      </c>
      <c r="C28" s="8" t="s">
        <v>17</v>
      </c>
      <c r="D28" s="9">
        <f>+VLOOKUP($B28,[1]_2TOsiptel!$A:$E,5,0)</f>
        <v>587</v>
      </c>
      <c r="E28" s="9">
        <f>+VLOOKUP($B28,[1]_2TOsiptel!$A:$D,3,0)</f>
        <v>620</v>
      </c>
      <c r="F28" s="9">
        <f>+VLOOKUP($B28,[1]_2TOsiptel!$A:$D,4,0)</f>
        <v>4684</v>
      </c>
      <c r="G28" s="9">
        <f>+VLOOKUP($B28,[1]_2TOsiptel!$A:$D,2,0)</f>
        <v>987</v>
      </c>
      <c r="H28" s="10">
        <f>SUM(D28:G28)</f>
        <v>6878</v>
      </c>
    </row>
    <row r="29" spans="2:8" x14ac:dyDescent="0.25">
      <c r="B29" s="43"/>
      <c r="C29" s="8" t="s">
        <v>18</v>
      </c>
      <c r="D29" s="9">
        <f>+VLOOKUP($B28,[2]_1TOsiptel!$A:$F,5,0)</f>
        <v>713</v>
      </c>
      <c r="E29" s="9">
        <f>+VLOOKUP($B28,[2]_1TOsiptel!$A:$F,3,0)</f>
        <v>774</v>
      </c>
      <c r="F29" s="9">
        <f>+VLOOKUP($B28,[2]_1TOsiptel!$A:$F,4,0)</f>
        <v>5706</v>
      </c>
      <c r="G29" s="9">
        <f>+VLOOKUP($B28,[2]_1TOsiptel!$A:$F,2,0)</f>
        <v>1020</v>
      </c>
      <c r="H29" s="10">
        <f>SUM(D29:G29)</f>
        <v>8213</v>
      </c>
    </row>
    <row r="30" spans="2:8" x14ac:dyDescent="0.25">
      <c r="B30" s="44"/>
      <c r="C30" s="8" t="s">
        <v>19</v>
      </c>
      <c r="D30" s="11">
        <f>IFERROR((D28/D29),0)</f>
        <v>0.82328190743338003</v>
      </c>
      <c r="E30" s="11">
        <f t="shared" ref="E30:H30" si="3">IFERROR((E28/E29),0)</f>
        <v>0.8010335917312662</v>
      </c>
      <c r="F30" s="11">
        <f t="shared" si="3"/>
        <v>0.82089029092183663</v>
      </c>
      <c r="G30" s="11">
        <f t="shared" si="3"/>
        <v>0.96764705882352942</v>
      </c>
      <c r="H30" s="11">
        <f t="shared" si="3"/>
        <v>0.83745281870205768</v>
      </c>
    </row>
    <row r="31" spans="2:8" x14ac:dyDescent="0.25">
      <c r="B31" s="42" t="s">
        <v>59</v>
      </c>
      <c r="C31" s="8" t="s">
        <v>17</v>
      </c>
      <c r="D31" s="9">
        <f>+VLOOKUP($B31,[1]_2TOsiptel!$A:$E,5,0)</f>
        <v>44</v>
      </c>
      <c r="E31" s="9">
        <f>+VLOOKUP($B31,[1]_2TOsiptel!$A:$D,3,0)</f>
        <v>89</v>
      </c>
      <c r="F31" s="9">
        <f>+VLOOKUP($B31,[1]_2TOsiptel!$A:$D,4,0)</f>
        <v>2619</v>
      </c>
      <c r="G31" s="9">
        <f>+VLOOKUP($B31,[1]_2TOsiptel!$A:$D,2,0)</f>
        <v>424</v>
      </c>
      <c r="H31" s="10">
        <f>SUM(D31:G31)</f>
        <v>3176</v>
      </c>
    </row>
    <row r="32" spans="2:8" x14ac:dyDescent="0.25">
      <c r="B32" s="43"/>
      <c r="C32" s="8" t="s">
        <v>18</v>
      </c>
      <c r="D32" s="9">
        <f>+VLOOKUP($B31,[2]_1TOsiptel!$A:$F,5,0)</f>
        <v>53</v>
      </c>
      <c r="E32" s="9">
        <f>+VLOOKUP($B31,[2]_1TOsiptel!$A:$F,3,0)</f>
        <v>105</v>
      </c>
      <c r="F32" s="9">
        <f>+VLOOKUP($B31,[2]_1TOsiptel!$A:$F,4,0)</f>
        <v>3081</v>
      </c>
      <c r="G32" s="9">
        <f>+VLOOKUP($B31,[2]_1TOsiptel!$A:$F,2,0)</f>
        <v>437</v>
      </c>
      <c r="H32" s="10">
        <f>SUM(D32:G32)</f>
        <v>3676</v>
      </c>
    </row>
    <row r="33" spans="2:8" x14ac:dyDescent="0.25">
      <c r="B33" s="44"/>
      <c r="C33" s="8" t="s">
        <v>19</v>
      </c>
      <c r="D33" s="11">
        <f>IFERROR((D31/D32),0)</f>
        <v>0.83018867924528306</v>
      </c>
      <c r="E33" s="11">
        <f t="shared" ref="E33:H33" si="4">IFERROR((E31/E32),0)</f>
        <v>0.84761904761904761</v>
      </c>
      <c r="F33" s="11">
        <f t="shared" si="4"/>
        <v>0.85004868549172352</v>
      </c>
      <c r="G33" s="11">
        <f t="shared" si="4"/>
        <v>0.97025171624713957</v>
      </c>
      <c r="H33" s="11">
        <f t="shared" si="4"/>
        <v>0.86398258977149078</v>
      </c>
    </row>
    <row r="34" spans="2:8" x14ac:dyDescent="0.25">
      <c r="B34" s="42" t="s">
        <v>60</v>
      </c>
      <c r="C34" s="8" t="s">
        <v>17</v>
      </c>
      <c r="D34" s="9">
        <f>+VLOOKUP($B34,[1]_2TOsiptel!$A:$E,5,0)</f>
        <v>323</v>
      </c>
      <c r="E34" s="9">
        <f>+VLOOKUP($B34,[1]_2TOsiptel!$A:$D,3,0)</f>
        <v>59</v>
      </c>
      <c r="F34" s="9">
        <f>+VLOOKUP($B34,[1]_2TOsiptel!$A:$D,4,0)</f>
        <v>3653</v>
      </c>
      <c r="G34" s="9">
        <f>+VLOOKUP($B34,[1]_2TOsiptel!$A:$D,2,0)</f>
        <v>1034</v>
      </c>
      <c r="H34" s="10">
        <f>SUM(D34:G34)</f>
        <v>5069</v>
      </c>
    </row>
    <row r="35" spans="2:8" x14ac:dyDescent="0.25">
      <c r="B35" s="43"/>
      <c r="C35" s="8" t="s">
        <v>18</v>
      </c>
      <c r="D35" s="9">
        <f>+VLOOKUP($B34,[2]_1TOsiptel!$A:$F,5,0)</f>
        <v>347</v>
      </c>
      <c r="E35" s="9">
        <f>+VLOOKUP($B34,[2]_1TOsiptel!$A:$F,3,0)</f>
        <v>62</v>
      </c>
      <c r="F35" s="9">
        <f>+VLOOKUP($B34,[2]_1TOsiptel!$A:$F,4,0)</f>
        <v>3872</v>
      </c>
      <c r="G35" s="9">
        <f>+VLOOKUP($B34,[2]_1TOsiptel!$A:$F,2,0)</f>
        <v>1103</v>
      </c>
      <c r="H35" s="10">
        <f>SUM(D35:G35)</f>
        <v>5384</v>
      </c>
    </row>
    <row r="36" spans="2:8" x14ac:dyDescent="0.25">
      <c r="B36" s="44"/>
      <c r="C36" s="8" t="s">
        <v>19</v>
      </c>
      <c r="D36" s="11">
        <f>IFERROR((D34/D35),0)</f>
        <v>0.93083573487031701</v>
      </c>
      <c r="E36" s="11">
        <f t="shared" ref="E36:H36" si="5">IFERROR((E34/E35),0)</f>
        <v>0.95161290322580649</v>
      </c>
      <c r="F36" s="11">
        <f t="shared" si="5"/>
        <v>0.94344008264462809</v>
      </c>
      <c r="G36" s="11">
        <f t="shared" si="5"/>
        <v>0.93744333635539434</v>
      </c>
      <c r="H36" s="11">
        <f t="shared" si="5"/>
        <v>0.94149331352154531</v>
      </c>
    </row>
    <row r="37" spans="2:8" x14ac:dyDescent="0.25">
      <c r="B37" s="42" t="s">
        <v>61</v>
      </c>
      <c r="C37" s="8" t="s">
        <v>17</v>
      </c>
      <c r="D37" s="9">
        <f>+VLOOKUP($B37,[1]_2TOsiptel!$A:$E,5,0)</f>
        <v>176</v>
      </c>
      <c r="E37" s="9">
        <f>+VLOOKUP($B37,[1]_2TOsiptel!$A:$D,3,0)</f>
        <v>240</v>
      </c>
      <c r="F37" s="9">
        <f>+VLOOKUP($B37,[1]_2TOsiptel!$A:$D,4,0)</f>
        <v>1348</v>
      </c>
      <c r="G37" s="9">
        <f>+VLOOKUP($B37,[1]_2TOsiptel!$A:$D,2,0)</f>
        <v>477</v>
      </c>
      <c r="H37" s="10">
        <f>SUM(D37:G37)</f>
        <v>2241</v>
      </c>
    </row>
    <row r="38" spans="2:8" x14ac:dyDescent="0.25">
      <c r="B38" s="43"/>
      <c r="C38" s="8" t="s">
        <v>18</v>
      </c>
      <c r="D38" s="9">
        <f>+VLOOKUP($B37,[2]_1TOsiptel!$A:$F,5,0)</f>
        <v>208</v>
      </c>
      <c r="E38" s="9">
        <f>+VLOOKUP($B37,[2]_1TOsiptel!$A:$F,3,0)</f>
        <v>292</v>
      </c>
      <c r="F38" s="9">
        <f>+VLOOKUP($B37,[2]_1TOsiptel!$A:$F,4,0)</f>
        <v>1632</v>
      </c>
      <c r="G38" s="9">
        <f>+VLOOKUP($B37,[2]_1TOsiptel!$A:$F,2,0)</f>
        <v>491</v>
      </c>
      <c r="H38" s="10">
        <f>SUM(D38:G38)</f>
        <v>2623</v>
      </c>
    </row>
    <row r="39" spans="2:8" x14ac:dyDescent="0.25">
      <c r="B39" s="44"/>
      <c r="C39" s="8" t="s">
        <v>19</v>
      </c>
      <c r="D39" s="11">
        <f>IFERROR((D37/D38),0)</f>
        <v>0.84615384615384615</v>
      </c>
      <c r="E39" s="11">
        <f t="shared" ref="E39:H39" si="6">IFERROR((E37/E38),0)</f>
        <v>0.82191780821917804</v>
      </c>
      <c r="F39" s="11">
        <f t="shared" si="6"/>
        <v>0.8259803921568627</v>
      </c>
      <c r="G39" s="11">
        <f t="shared" si="6"/>
        <v>0.97148676171079429</v>
      </c>
      <c r="H39" s="11">
        <f t="shared" si="6"/>
        <v>0.85436523065192527</v>
      </c>
    </row>
    <row r="40" spans="2:8" x14ac:dyDescent="0.25">
      <c r="B40" s="42" t="s">
        <v>62</v>
      </c>
      <c r="C40" s="8" t="s">
        <v>17</v>
      </c>
      <c r="D40" s="9">
        <f>+VLOOKUP($B40,[1]_2TOsiptel!$A:$E,5,0)</f>
        <v>274</v>
      </c>
      <c r="E40" s="9">
        <f>+VLOOKUP($B40,[1]_2TOsiptel!$A:$D,3,0)</f>
        <v>60</v>
      </c>
      <c r="F40" s="9">
        <f>+VLOOKUP($B40,[1]_2TOsiptel!$A:$D,4,0)</f>
        <v>5039</v>
      </c>
      <c r="G40" s="9">
        <f>+VLOOKUP($B40,[1]_2TOsiptel!$A:$D,2,0)</f>
        <v>636</v>
      </c>
      <c r="H40" s="10">
        <f>SUM(D40:G40)</f>
        <v>6009</v>
      </c>
    </row>
    <row r="41" spans="2:8" x14ac:dyDescent="0.25">
      <c r="B41" s="43"/>
      <c r="C41" s="8" t="s">
        <v>18</v>
      </c>
      <c r="D41" s="9">
        <f>+VLOOKUP($B40,[2]_1TOsiptel!$A:$F,5,0)</f>
        <v>293</v>
      </c>
      <c r="E41" s="9">
        <f>+VLOOKUP($B40,[2]_1TOsiptel!$A:$F,3,0)</f>
        <v>64</v>
      </c>
      <c r="F41" s="9">
        <f>+VLOOKUP($B40,[2]_1TOsiptel!$A:$F,4,0)</f>
        <v>5553</v>
      </c>
      <c r="G41" s="9">
        <f>+VLOOKUP($B40,[2]_1TOsiptel!$A:$F,2,0)</f>
        <v>639</v>
      </c>
      <c r="H41" s="10">
        <f>SUM(D41:G41)</f>
        <v>6549</v>
      </c>
    </row>
    <row r="42" spans="2:8" x14ac:dyDescent="0.25">
      <c r="B42" s="44"/>
      <c r="C42" s="8" t="s">
        <v>19</v>
      </c>
      <c r="D42" s="11">
        <f>IFERROR((D40/D41),0)</f>
        <v>0.93515358361774747</v>
      </c>
      <c r="E42" s="11">
        <f t="shared" ref="E42:H42" si="7">IFERROR((E40/E41),0)</f>
        <v>0.9375</v>
      </c>
      <c r="F42" s="11">
        <f t="shared" si="7"/>
        <v>0.90743742121375837</v>
      </c>
      <c r="G42" s="11">
        <f t="shared" si="7"/>
        <v>0.99530516431924887</v>
      </c>
      <c r="H42" s="11">
        <f t="shared" si="7"/>
        <v>0.91754466330737516</v>
      </c>
    </row>
    <row r="43" spans="2:8" x14ac:dyDescent="0.25">
      <c r="B43" s="42" t="s">
        <v>63</v>
      </c>
      <c r="C43" s="8" t="s">
        <v>17</v>
      </c>
      <c r="D43" s="9">
        <f>+VLOOKUP($B43,[1]_2TOsiptel!$A:$E,5,0)</f>
        <v>76</v>
      </c>
      <c r="E43" s="9">
        <f>+VLOOKUP($B43,[1]_2TOsiptel!$A:$D,3,0)</f>
        <v>12</v>
      </c>
      <c r="F43" s="9">
        <f>+VLOOKUP($B43,[1]_2TOsiptel!$A:$D,4,0)</f>
        <v>3971</v>
      </c>
      <c r="G43" s="9">
        <f>+VLOOKUP($B43,[1]_2TOsiptel!$A:$D,2,0)</f>
        <v>766</v>
      </c>
      <c r="H43" s="10">
        <f>SUM(D43:G43)</f>
        <v>4825</v>
      </c>
    </row>
    <row r="44" spans="2:8" x14ac:dyDescent="0.25">
      <c r="B44" s="43"/>
      <c r="C44" s="8" t="s">
        <v>18</v>
      </c>
      <c r="D44" s="9">
        <f>+VLOOKUP($B43,[2]_1TOsiptel!$A:$F,5,0)</f>
        <v>80</v>
      </c>
      <c r="E44" s="9">
        <f>+VLOOKUP($B43,[2]_1TOsiptel!$A:$F,3,0)</f>
        <v>14</v>
      </c>
      <c r="F44" s="9">
        <f>+VLOOKUP($B43,[2]_1TOsiptel!$A:$F,4,0)</f>
        <v>4370</v>
      </c>
      <c r="G44" s="9">
        <f>+VLOOKUP($B43,[2]_1TOsiptel!$A:$F,2,0)</f>
        <v>771</v>
      </c>
      <c r="H44" s="10">
        <f>SUM(D44:G44)</f>
        <v>5235</v>
      </c>
    </row>
    <row r="45" spans="2:8" x14ac:dyDescent="0.25">
      <c r="B45" s="44"/>
      <c r="C45" s="8" t="s">
        <v>19</v>
      </c>
      <c r="D45" s="11">
        <f>IFERROR((D43/D44),0)</f>
        <v>0.95</v>
      </c>
      <c r="E45" s="11">
        <f t="shared" ref="E45:H45" si="8">IFERROR((E43/E44),0)</f>
        <v>0.8571428571428571</v>
      </c>
      <c r="F45" s="11">
        <f t="shared" si="8"/>
        <v>0.90869565217391302</v>
      </c>
      <c r="G45" s="11">
        <f t="shared" si="8"/>
        <v>0.99351491569390404</v>
      </c>
      <c r="H45" s="11">
        <f t="shared" si="8"/>
        <v>0.92168099331423115</v>
      </c>
    </row>
    <row r="46" spans="2:8" x14ac:dyDescent="0.25">
      <c r="B46" s="42" t="s">
        <v>64</v>
      </c>
      <c r="C46" s="8" t="s">
        <v>17</v>
      </c>
      <c r="D46" s="9">
        <f>+VLOOKUP($B46,[1]_2TOsiptel!$A:$E,5,0)</f>
        <v>70</v>
      </c>
      <c r="E46" s="9">
        <f>+VLOOKUP($B46,[1]_2TOsiptel!$A:$D,3,0)</f>
        <v>6</v>
      </c>
      <c r="F46" s="9">
        <f>+VLOOKUP($B46,[1]_2TOsiptel!$A:$D,4,0)</f>
        <v>1923</v>
      </c>
      <c r="G46" s="9">
        <f>+VLOOKUP($B46,[1]_2TOsiptel!$A:$D,2,0)</f>
        <v>371</v>
      </c>
      <c r="H46" s="10">
        <f>SUM(D46:G46)</f>
        <v>2370</v>
      </c>
    </row>
    <row r="47" spans="2:8" x14ac:dyDescent="0.25">
      <c r="B47" s="43"/>
      <c r="C47" s="8" t="s">
        <v>18</v>
      </c>
      <c r="D47" s="9">
        <f>+VLOOKUP($B46,[2]_1TOsiptel!$A:$F,5,0)</f>
        <v>72</v>
      </c>
      <c r="E47" s="9">
        <f>+VLOOKUP($B46,[2]_1TOsiptel!$A:$F,3,0)</f>
        <v>7</v>
      </c>
      <c r="F47" s="9">
        <f>+VLOOKUP($B46,[2]_1TOsiptel!$A:$F,4,0)</f>
        <v>2034</v>
      </c>
      <c r="G47" s="9">
        <f>+VLOOKUP($B46,[2]_1TOsiptel!$A:$F,2,0)</f>
        <v>391</v>
      </c>
      <c r="H47" s="10">
        <f>SUM(D47:G47)</f>
        <v>2504</v>
      </c>
    </row>
    <row r="48" spans="2:8" x14ac:dyDescent="0.25">
      <c r="B48" s="44"/>
      <c r="C48" s="8" t="s">
        <v>19</v>
      </c>
      <c r="D48" s="11">
        <f>IFERROR((D46/D47),0)</f>
        <v>0.97222222222222221</v>
      </c>
      <c r="E48" s="11">
        <f t="shared" ref="E48:H48" si="9">IFERROR((E46/E47),0)</f>
        <v>0.8571428571428571</v>
      </c>
      <c r="F48" s="11">
        <f t="shared" si="9"/>
        <v>0.94542772861356927</v>
      </c>
      <c r="G48" s="11">
        <f t="shared" si="9"/>
        <v>0.94884910485933505</v>
      </c>
      <c r="H48" s="11">
        <f t="shared" si="9"/>
        <v>0.94648562300319494</v>
      </c>
    </row>
    <row r="49" spans="2:8" x14ac:dyDescent="0.25">
      <c r="B49" s="42" t="s">
        <v>65</v>
      </c>
      <c r="C49" s="8" t="s">
        <v>17</v>
      </c>
      <c r="D49" s="9">
        <f>+VLOOKUP($B49,[1]_2TOsiptel!$A:$E,5,0)</f>
        <v>74</v>
      </c>
      <c r="E49" s="9">
        <f>+VLOOKUP($B49,[1]_2TOsiptel!$A:$D,3,0)</f>
        <v>59</v>
      </c>
      <c r="F49" s="9">
        <f>+VLOOKUP($B49,[1]_2TOsiptel!$A:$D,4,0)</f>
        <v>1417</v>
      </c>
      <c r="G49" s="9">
        <f>+VLOOKUP($B49,[1]_2TOsiptel!$A:$D,2,0)</f>
        <v>107</v>
      </c>
      <c r="H49" s="10">
        <f>SUM(D49:G49)</f>
        <v>1657</v>
      </c>
    </row>
    <row r="50" spans="2:8" x14ac:dyDescent="0.25">
      <c r="B50" s="43"/>
      <c r="C50" s="8" t="s">
        <v>18</v>
      </c>
      <c r="D50" s="9">
        <f>+VLOOKUP($B49,[2]_1TOsiptel!$A:$F,5,0)</f>
        <v>76</v>
      </c>
      <c r="E50" s="9">
        <f>+VLOOKUP($B49,[2]_1TOsiptel!$A:$F,3,0)</f>
        <v>62</v>
      </c>
      <c r="F50" s="9">
        <f>+VLOOKUP($B49,[2]_1TOsiptel!$A:$F,4,0)</f>
        <v>1465</v>
      </c>
      <c r="G50" s="9">
        <f>+VLOOKUP($B49,[2]_1TOsiptel!$A:$F,2,0)</f>
        <v>108</v>
      </c>
      <c r="H50" s="10">
        <f>SUM(D50:G50)</f>
        <v>1711</v>
      </c>
    </row>
    <row r="51" spans="2:8" x14ac:dyDescent="0.25">
      <c r="B51" s="44"/>
      <c r="C51" s="8" t="s">
        <v>19</v>
      </c>
      <c r="D51" s="11">
        <f>IFERROR((D49/D50),0)</f>
        <v>0.97368421052631582</v>
      </c>
      <c r="E51" s="11">
        <f t="shared" ref="E51:H51" si="10">IFERROR((E49/E50),0)</f>
        <v>0.95161290322580649</v>
      </c>
      <c r="F51" s="11">
        <f t="shared" si="10"/>
        <v>0.96723549488054605</v>
      </c>
      <c r="G51" s="11">
        <f t="shared" si="10"/>
        <v>0.9907407407407407</v>
      </c>
      <c r="H51" s="11">
        <f t="shared" si="10"/>
        <v>0.96843950905902976</v>
      </c>
    </row>
    <row r="52" spans="2:8" x14ac:dyDescent="0.25">
      <c r="B52" s="42" t="s">
        <v>66</v>
      </c>
      <c r="C52" s="8" t="s">
        <v>17</v>
      </c>
      <c r="D52" s="9" t="s">
        <v>95</v>
      </c>
      <c r="E52" s="9" t="s">
        <v>95</v>
      </c>
      <c r="F52" s="9" t="s">
        <v>95</v>
      </c>
      <c r="G52" s="9" t="s">
        <v>95</v>
      </c>
      <c r="H52" s="10">
        <f>SUM(D52:G52)</f>
        <v>0</v>
      </c>
    </row>
    <row r="53" spans="2:8" x14ac:dyDescent="0.25">
      <c r="B53" s="43"/>
      <c r="C53" s="8" t="s">
        <v>18</v>
      </c>
      <c r="D53" s="9" t="s">
        <v>95</v>
      </c>
      <c r="E53" s="9" t="s">
        <v>95</v>
      </c>
      <c r="F53" s="9" t="s">
        <v>95</v>
      </c>
      <c r="G53" s="9" t="s">
        <v>95</v>
      </c>
      <c r="H53" s="10">
        <f>SUM(D53:G53)</f>
        <v>0</v>
      </c>
    </row>
    <row r="54" spans="2:8" x14ac:dyDescent="0.25">
      <c r="B54" s="44"/>
      <c r="C54" s="8" t="s">
        <v>19</v>
      </c>
      <c r="D54" s="11">
        <f>IFERROR((D52/D53),0)</f>
        <v>0</v>
      </c>
      <c r="E54" s="11">
        <f t="shared" ref="E54:H54" si="11">IFERROR((E52/E53),0)</f>
        <v>0</v>
      </c>
      <c r="F54" s="11">
        <f t="shared" si="11"/>
        <v>0</v>
      </c>
      <c r="G54" s="11">
        <f t="shared" si="11"/>
        <v>0</v>
      </c>
      <c r="H54" s="11">
        <f t="shared" si="11"/>
        <v>0</v>
      </c>
    </row>
    <row r="55" spans="2:8" x14ac:dyDescent="0.25">
      <c r="B55" s="42" t="s">
        <v>67</v>
      </c>
      <c r="C55" s="8" t="s">
        <v>17</v>
      </c>
      <c r="D55" s="9">
        <f>+VLOOKUP($B55,[1]_2TOsiptel!$A:$E,5,0)</f>
        <v>369</v>
      </c>
      <c r="E55" s="9">
        <f>+VLOOKUP($B55,[1]_2TOsiptel!$A:$D,3,0)</f>
        <v>182</v>
      </c>
      <c r="F55" s="9">
        <f>+VLOOKUP($B55,[1]_2TOsiptel!$A:$D,4,0)</f>
        <v>3305</v>
      </c>
      <c r="G55" s="9">
        <f>+VLOOKUP($B55,[1]_2TOsiptel!$A:$D,2,0)</f>
        <v>215</v>
      </c>
      <c r="H55" s="10">
        <f>SUM(D55:G55)</f>
        <v>4071</v>
      </c>
    </row>
    <row r="56" spans="2:8" x14ac:dyDescent="0.25">
      <c r="B56" s="43"/>
      <c r="C56" s="8" t="s">
        <v>18</v>
      </c>
      <c r="D56" s="9">
        <f>+VLOOKUP($B55,[2]_1TOsiptel!$A:$F,5,0)</f>
        <v>377</v>
      </c>
      <c r="E56" s="9">
        <f>+VLOOKUP($B55,[2]_1TOsiptel!$A:$F,3,0)</f>
        <v>184</v>
      </c>
      <c r="F56" s="9">
        <f>+VLOOKUP($B55,[2]_1TOsiptel!$A:$F,4,0)</f>
        <v>3357</v>
      </c>
      <c r="G56" s="9">
        <f>+VLOOKUP($B55,[2]_1TOsiptel!$A:$F,2,0)</f>
        <v>215</v>
      </c>
      <c r="H56" s="10">
        <f>SUM(D56:G56)</f>
        <v>4133</v>
      </c>
    </row>
    <row r="57" spans="2:8" x14ac:dyDescent="0.25">
      <c r="B57" s="44"/>
      <c r="C57" s="8" t="s">
        <v>19</v>
      </c>
      <c r="D57" s="11">
        <f>IFERROR((D55/D56),0)</f>
        <v>0.97877984084880632</v>
      </c>
      <c r="E57" s="11">
        <f t="shared" ref="E57:H57" si="12">IFERROR((E55/E56),0)</f>
        <v>0.98913043478260865</v>
      </c>
      <c r="F57" s="11">
        <f t="shared" si="12"/>
        <v>0.98450997914804883</v>
      </c>
      <c r="G57" s="11">
        <f t="shared" si="12"/>
        <v>1</v>
      </c>
      <c r="H57" s="11">
        <f t="shared" si="12"/>
        <v>0.98499879022501813</v>
      </c>
    </row>
    <row r="58" spans="2:8" x14ac:dyDescent="0.25">
      <c r="B58" s="42" t="s">
        <v>94</v>
      </c>
      <c r="C58" s="8" t="s">
        <v>17</v>
      </c>
      <c r="D58" s="9">
        <f>+VLOOKUP($B58,[1]_2TOsiptel!$A:$E,5,0)</f>
        <v>288</v>
      </c>
      <c r="E58" s="9">
        <f>+VLOOKUP($B58,[1]_2TOsiptel!$A:$D,3,0)</f>
        <v>1670</v>
      </c>
      <c r="F58" s="9">
        <f>+VLOOKUP($B58,[1]_2TOsiptel!$A:$D,4,0)</f>
        <v>3875</v>
      </c>
      <c r="G58" s="9">
        <f>+VLOOKUP($B58,[1]_2TOsiptel!$A:$D,2,0)</f>
        <v>1882</v>
      </c>
      <c r="H58" s="10">
        <f>SUM(D58:G58)</f>
        <v>7715</v>
      </c>
    </row>
    <row r="59" spans="2:8" x14ac:dyDescent="0.25">
      <c r="B59" s="43"/>
      <c r="C59" s="8" t="s">
        <v>18</v>
      </c>
      <c r="D59" s="9">
        <f>+VLOOKUP($B58,[2]_1TOsiptel!$A:$F,5,0)</f>
        <v>374</v>
      </c>
      <c r="E59" s="9">
        <f>+VLOOKUP($B58,[2]_1TOsiptel!$A:$F,3,0)</f>
        <v>1756</v>
      </c>
      <c r="F59" s="9">
        <f>+VLOOKUP($B58,[2]_1TOsiptel!$A:$F,4,0)</f>
        <v>4814</v>
      </c>
      <c r="G59" s="9">
        <f>+VLOOKUP($B58,[2]_1TOsiptel!$A:$F,2,0)</f>
        <v>2290</v>
      </c>
      <c r="H59" s="10">
        <f>SUM(D59:G59)</f>
        <v>9234</v>
      </c>
    </row>
    <row r="60" spans="2:8" x14ac:dyDescent="0.25">
      <c r="B60" s="44"/>
      <c r="C60" s="8" t="s">
        <v>19</v>
      </c>
      <c r="D60" s="11">
        <f>IFERROR((D58/D59),0)</f>
        <v>0.77005347593582885</v>
      </c>
      <c r="E60" s="11">
        <f t="shared" ref="E60:H60" si="13">IFERROR((E58/E59),0)</f>
        <v>0.95102505694760819</v>
      </c>
      <c r="F60" s="11">
        <f t="shared" si="13"/>
        <v>0.80494391358537598</v>
      </c>
      <c r="G60" s="11">
        <f t="shared" si="13"/>
        <v>0.82183406113537116</v>
      </c>
      <c r="H60" s="11">
        <f t="shared" si="13"/>
        <v>0.83549924193199043</v>
      </c>
    </row>
    <row r="61" spans="2:8" x14ac:dyDescent="0.25">
      <c r="B61" s="42" t="s">
        <v>91</v>
      </c>
      <c r="C61" s="8" t="s">
        <v>17</v>
      </c>
      <c r="D61" s="9">
        <f>+VLOOKUP($B61,[1]_2TOsiptel!$A:$E,5,0)</f>
        <v>738</v>
      </c>
      <c r="E61" s="9">
        <f>+VLOOKUP($B61,[1]_2TOsiptel!$A:$D,3,0)</f>
        <v>625</v>
      </c>
      <c r="F61" s="9">
        <f>+VLOOKUP($B61,[1]_2TOsiptel!$A:$D,4,0)</f>
        <v>9206</v>
      </c>
      <c r="G61" s="9">
        <f>+VLOOKUP($B61,[1]_2TOsiptel!$A:$D,2,0)</f>
        <v>3530</v>
      </c>
      <c r="H61" s="10">
        <f>SUM(D61:G61)</f>
        <v>14099</v>
      </c>
    </row>
    <row r="62" spans="2:8" x14ac:dyDescent="0.25">
      <c r="B62" s="43"/>
      <c r="C62" s="8" t="s">
        <v>18</v>
      </c>
      <c r="D62" s="9">
        <f>+VLOOKUP($B61,[2]_1TOsiptel!$A:$F,5,0)</f>
        <v>900</v>
      </c>
      <c r="E62" s="9">
        <f>+VLOOKUP($B61,[2]_1TOsiptel!$A:$F,3,0)</f>
        <v>742</v>
      </c>
      <c r="F62" s="9">
        <f>+VLOOKUP($B61,[2]_1TOsiptel!$A:$F,4,0)</f>
        <v>11012</v>
      </c>
      <c r="G62" s="9">
        <f>+VLOOKUP($B61,[2]_1TOsiptel!$A:$F,2,0)</f>
        <v>3596</v>
      </c>
      <c r="H62" s="10">
        <f>SUM(D62:G62)</f>
        <v>16250</v>
      </c>
    </row>
    <row r="63" spans="2:8" x14ac:dyDescent="0.25">
      <c r="B63" s="44"/>
      <c r="C63" s="8" t="s">
        <v>19</v>
      </c>
      <c r="D63" s="11">
        <f>IFERROR((D61/D62),0)</f>
        <v>0.82</v>
      </c>
      <c r="E63" s="11">
        <f t="shared" ref="E63:H63" si="14">IFERROR((E61/E62),0)</f>
        <v>0.84231805929919135</v>
      </c>
      <c r="F63" s="11">
        <f t="shared" si="14"/>
        <v>0.83599709407918632</v>
      </c>
      <c r="G63" s="11">
        <f t="shared" si="14"/>
        <v>0.98164627363737489</v>
      </c>
      <c r="H63" s="11">
        <f t="shared" si="14"/>
        <v>0.86763076923076921</v>
      </c>
    </row>
    <row r="64" spans="2:8" x14ac:dyDescent="0.25">
      <c r="B64" s="42" t="s">
        <v>68</v>
      </c>
      <c r="C64" s="8" t="s">
        <v>17</v>
      </c>
      <c r="D64" s="9">
        <f>+VLOOKUP($B64,[1]_2TOsiptel!$A:$E,5,0)</f>
        <v>176</v>
      </c>
      <c r="E64" s="9">
        <f>+VLOOKUP($B64,[1]_2TOsiptel!$A:$D,3,0)</f>
        <v>121</v>
      </c>
      <c r="F64" s="9">
        <f>+VLOOKUP($B64,[1]_2TOsiptel!$A:$D,4,0)</f>
        <v>2289</v>
      </c>
      <c r="G64" s="9">
        <f>+VLOOKUP($B64,[1]_2TOsiptel!$A:$D,2,0)</f>
        <v>551</v>
      </c>
      <c r="H64" s="10">
        <f>SUM(D64:G64)</f>
        <v>3137</v>
      </c>
    </row>
    <row r="65" spans="2:8" x14ac:dyDescent="0.25">
      <c r="B65" s="43"/>
      <c r="C65" s="8" t="s">
        <v>18</v>
      </c>
      <c r="D65" s="9">
        <f>+VLOOKUP($B64,[2]_1TOsiptel!$A:$F,5,0)</f>
        <v>219</v>
      </c>
      <c r="E65" s="9">
        <f>+VLOOKUP($B64,[2]_1TOsiptel!$A:$F,3,0)</f>
        <v>167</v>
      </c>
      <c r="F65" s="9">
        <f>+VLOOKUP($B64,[2]_1TOsiptel!$A:$F,4,0)</f>
        <v>2887</v>
      </c>
      <c r="G65" s="9">
        <f>+VLOOKUP($B64,[2]_1TOsiptel!$A:$F,2,0)</f>
        <v>596</v>
      </c>
      <c r="H65" s="10">
        <f>SUM(D65:G65)</f>
        <v>3869</v>
      </c>
    </row>
    <row r="66" spans="2:8" x14ac:dyDescent="0.25">
      <c r="B66" s="44"/>
      <c r="C66" s="8" t="s">
        <v>19</v>
      </c>
      <c r="D66" s="11">
        <f>IFERROR((D64/D65),0)</f>
        <v>0.80365296803652964</v>
      </c>
      <c r="E66" s="11">
        <f t="shared" ref="E66:H66" si="15">IFERROR((E64/E65),0)</f>
        <v>0.72455089820359286</v>
      </c>
      <c r="F66" s="11">
        <f t="shared" si="15"/>
        <v>0.79286456529269134</v>
      </c>
      <c r="G66" s="11">
        <f t="shared" si="15"/>
        <v>0.92449664429530198</v>
      </c>
      <c r="H66" s="11">
        <f t="shared" si="15"/>
        <v>0.81080382527784955</v>
      </c>
    </row>
    <row r="67" spans="2:8" x14ac:dyDescent="0.25">
      <c r="B67" s="42" t="s">
        <v>88</v>
      </c>
      <c r="C67" s="8" t="s">
        <v>17</v>
      </c>
      <c r="D67" s="9">
        <f>+VLOOKUP($B67,[1]_2TOsiptel!$A:$E,5,0)</f>
        <v>524</v>
      </c>
      <c r="E67" s="9">
        <f>+VLOOKUP($B67,[1]_2TOsiptel!$A:$D,3,0)</f>
        <v>509</v>
      </c>
      <c r="F67" s="9">
        <f>+VLOOKUP($B67,[1]_2TOsiptel!$A:$D,4,0)</f>
        <v>6825</v>
      </c>
      <c r="G67" s="9">
        <f>+VLOOKUP($B67,[1]_2TOsiptel!$A:$D,2,0)</f>
        <v>3454</v>
      </c>
      <c r="H67" s="10">
        <f>SUM(D67:G67)</f>
        <v>11312</v>
      </c>
    </row>
    <row r="68" spans="2:8" x14ac:dyDescent="0.25">
      <c r="B68" s="43"/>
      <c r="C68" s="8" t="s">
        <v>18</v>
      </c>
      <c r="D68" s="9">
        <f>+VLOOKUP($B67,[2]_1TOsiptel!$A:$F,5,0)</f>
        <v>661</v>
      </c>
      <c r="E68" s="9">
        <f>+VLOOKUP($B67,[2]_1TOsiptel!$A:$F,3,0)</f>
        <v>640</v>
      </c>
      <c r="F68" s="9">
        <f>+VLOOKUP($B67,[2]_1TOsiptel!$A:$F,4,0)</f>
        <v>9273</v>
      </c>
      <c r="G68" s="9">
        <f>+VLOOKUP($B67,[2]_1TOsiptel!$A:$F,2,0)</f>
        <v>3600</v>
      </c>
      <c r="H68" s="10">
        <f>SUM(D68:G68)</f>
        <v>14174</v>
      </c>
    </row>
    <row r="69" spans="2:8" x14ac:dyDescent="0.25">
      <c r="B69" s="44"/>
      <c r="C69" s="8" t="s">
        <v>19</v>
      </c>
      <c r="D69" s="11">
        <f>IFERROR((D67/D68),0)</f>
        <v>0.79273827534039332</v>
      </c>
      <c r="E69" s="11">
        <f t="shared" ref="E69:H69" si="16">IFERROR((E67/E68),0)</f>
        <v>0.79531249999999998</v>
      </c>
      <c r="F69" s="11">
        <f t="shared" si="16"/>
        <v>0.73600776447751537</v>
      </c>
      <c r="G69" s="11">
        <f t="shared" si="16"/>
        <v>0.95944444444444443</v>
      </c>
      <c r="H69" s="11">
        <f t="shared" si="16"/>
        <v>0.79808099336813887</v>
      </c>
    </row>
    <row r="70" spans="2:8" x14ac:dyDescent="0.25">
      <c r="B70" s="42" t="s">
        <v>89</v>
      </c>
      <c r="C70" s="8" t="s">
        <v>17</v>
      </c>
      <c r="D70" s="9">
        <f>+VLOOKUP($B70,[1]_2TOsiptel!$A:$E,5,0)</f>
        <v>1938</v>
      </c>
      <c r="E70" s="9">
        <f>+VLOOKUP($B70,[1]_2TOsiptel!$A:$D,3,0)</f>
        <v>2281</v>
      </c>
      <c r="F70" s="9">
        <f>+VLOOKUP($B70,[1]_2TOsiptel!$A:$D,4,0)</f>
        <v>15564</v>
      </c>
      <c r="G70" s="9">
        <f>+VLOOKUP($B70,[1]_2TOsiptel!$A:$D,2,0)</f>
        <v>4531</v>
      </c>
      <c r="H70" s="10">
        <f>SUM(D70:G70)</f>
        <v>24314</v>
      </c>
    </row>
    <row r="71" spans="2:8" x14ac:dyDescent="0.25">
      <c r="B71" s="43"/>
      <c r="C71" s="8" t="s">
        <v>18</v>
      </c>
      <c r="D71" s="9">
        <f>+VLOOKUP($B70,[2]_1TOsiptel!$A:$F,5,0)</f>
        <v>2261</v>
      </c>
      <c r="E71" s="9">
        <f>+VLOOKUP($B70,[2]_1TOsiptel!$A:$F,3,0)</f>
        <v>2447</v>
      </c>
      <c r="F71" s="9">
        <f>+VLOOKUP($B70,[2]_1TOsiptel!$A:$F,4,0)</f>
        <v>17222</v>
      </c>
      <c r="G71" s="9">
        <f>+VLOOKUP($B70,[2]_1TOsiptel!$A:$F,2,0)</f>
        <v>4726</v>
      </c>
      <c r="H71" s="10">
        <f>SUM(D71:G71)</f>
        <v>26656</v>
      </c>
    </row>
    <row r="72" spans="2:8" x14ac:dyDescent="0.25">
      <c r="B72" s="44"/>
      <c r="C72" s="8" t="s">
        <v>19</v>
      </c>
      <c r="D72" s="11">
        <f>IFERROR((D70/D71),0)</f>
        <v>0.8571428571428571</v>
      </c>
      <c r="E72" s="11">
        <f t="shared" ref="E72:H72" si="17">IFERROR((E70/E71),0)</f>
        <v>0.93216183081324067</v>
      </c>
      <c r="F72" s="11">
        <f t="shared" si="17"/>
        <v>0.90372779003600046</v>
      </c>
      <c r="G72" s="11">
        <f t="shared" si="17"/>
        <v>0.95873889123994926</v>
      </c>
      <c r="H72" s="11">
        <f t="shared" si="17"/>
        <v>0.9121398559423769</v>
      </c>
    </row>
    <row r="73" spans="2:8" x14ac:dyDescent="0.25">
      <c r="B73" s="42" t="s">
        <v>93</v>
      </c>
      <c r="C73" s="8" t="s">
        <v>17</v>
      </c>
      <c r="D73" s="9">
        <f>+VLOOKUP($B73,[1]_2TOsiptel!$A:$E,5,0)</f>
        <v>383</v>
      </c>
      <c r="E73" s="9">
        <f>+VLOOKUP($B73,[1]_2TOsiptel!$A:$D,3,0)</f>
        <v>409</v>
      </c>
      <c r="F73" s="9">
        <f>+VLOOKUP($B73,[1]_2TOsiptel!$A:$D,4,0)</f>
        <v>6060</v>
      </c>
      <c r="G73" s="9">
        <f>+VLOOKUP($B73,[1]_2TOsiptel!$A:$D,2,0)</f>
        <v>1522</v>
      </c>
      <c r="H73" s="10">
        <f>SUM(D73:G73)</f>
        <v>8374</v>
      </c>
    </row>
    <row r="74" spans="2:8" x14ac:dyDescent="0.25">
      <c r="B74" s="43"/>
      <c r="C74" s="8" t="s">
        <v>18</v>
      </c>
      <c r="D74" s="9">
        <f>+VLOOKUP($B73,[2]_1TOsiptel!$A:$F,5,0)</f>
        <v>453</v>
      </c>
      <c r="E74" s="9">
        <f>+VLOOKUP($B73,[2]_1TOsiptel!$A:$F,3,0)</f>
        <v>497</v>
      </c>
      <c r="F74" s="9">
        <f>+VLOOKUP($B73,[2]_1TOsiptel!$A:$F,4,0)</f>
        <v>7128</v>
      </c>
      <c r="G74" s="9">
        <f>+VLOOKUP($B73,[2]_1TOsiptel!$A:$F,2,0)</f>
        <v>1579</v>
      </c>
      <c r="H74" s="10">
        <f>SUM(D74:G74)</f>
        <v>9657</v>
      </c>
    </row>
    <row r="75" spans="2:8" x14ac:dyDescent="0.25">
      <c r="B75" s="44"/>
      <c r="C75" s="8" t="s">
        <v>19</v>
      </c>
      <c r="D75" s="11">
        <f>IFERROR((D73/D74),0)</f>
        <v>0.8454746136865342</v>
      </c>
      <c r="E75" s="11">
        <f t="shared" ref="E75:H75" si="18">IFERROR((E73/E74),0)</f>
        <v>0.82293762575452711</v>
      </c>
      <c r="F75" s="11">
        <f t="shared" si="18"/>
        <v>0.85016835016835013</v>
      </c>
      <c r="G75" s="11">
        <f t="shared" si="18"/>
        <v>0.9639012032932236</v>
      </c>
      <c r="H75" s="11">
        <f t="shared" si="18"/>
        <v>0.86714300507403952</v>
      </c>
    </row>
    <row r="76" spans="2:8" x14ac:dyDescent="0.25">
      <c r="B76" s="42" t="s">
        <v>92</v>
      </c>
      <c r="C76" s="8" t="s">
        <v>17</v>
      </c>
      <c r="D76" s="9" t="s">
        <v>95</v>
      </c>
      <c r="E76" s="9" t="s">
        <v>95</v>
      </c>
      <c r="F76" s="9" t="s">
        <v>95</v>
      </c>
      <c r="G76" s="9" t="s">
        <v>95</v>
      </c>
      <c r="H76" s="10">
        <f>SUM(D76:G76)</f>
        <v>0</v>
      </c>
    </row>
    <row r="77" spans="2:8" x14ac:dyDescent="0.25">
      <c r="B77" s="43"/>
      <c r="C77" s="8" t="s">
        <v>18</v>
      </c>
      <c r="D77" s="9" t="s">
        <v>95</v>
      </c>
      <c r="E77" s="9" t="s">
        <v>95</v>
      </c>
      <c r="F77" s="9" t="s">
        <v>95</v>
      </c>
      <c r="G77" s="9" t="s">
        <v>95</v>
      </c>
      <c r="H77" s="10">
        <f>SUM(D77:G77)</f>
        <v>0</v>
      </c>
    </row>
    <row r="78" spans="2:8" x14ac:dyDescent="0.25">
      <c r="B78" s="44"/>
      <c r="C78" s="8" t="s">
        <v>19</v>
      </c>
      <c r="D78" s="11">
        <f>IFERROR((D76/D77),0)</f>
        <v>0</v>
      </c>
      <c r="E78" s="11">
        <f t="shared" ref="E78:H78" si="19">IFERROR((E76/E77),0)</f>
        <v>0</v>
      </c>
      <c r="F78" s="11">
        <f t="shared" si="19"/>
        <v>0</v>
      </c>
      <c r="G78" s="11">
        <f t="shared" si="19"/>
        <v>0</v>
      </c>
      <c r="H78" s="11">
        <f t="shared" si="19"/>
        <v>0</v>
      </c>
    </row>
    <row r="79" spans="2:8" x14ac:dyDescent="0.25">
      <c r="B79" s="59" t="s">
        <v>69</v>
      </c>
      <c r="C79" s="8" t="s">
        <v>17</v>
      </c>
      <c r="D79" s="9">
        <f>+VLOOKUP($B79,[1]_2TOsiptel!$A:$E,5,0)</f>
        <v>0</v>
      </c>
      <c r="E79" s="9">
        <f>+VLOOKUP($B79,[1]_2TOsiptel!$A:$D,3,0)</f>
        <v>0</v>
      </c>
      <c r="F79" s="9">
        <f>+VLOOKUP($B79,[1]_2TOsiptel!$A:$D,4,0)</f>
        <v>1188</v>
      </c>
      <c r="G79" s="9">
        <f>+VLOOKUP($B79,[1]_2TOsiptel!$A:$D,2,0)</f>
        <v>268</v>
      </c>
      <c r="H79" s="10">
        <f>SUM(D79:G79)</f>
        <v>1456</v>
      </c>
    </row>
    <row r="80" spans="2:8" x14ac:dyDescent="0.25">
      <c r="B80" s="43"/>
      <c r="C80" s="8" t="s">
        <v>18</v>
      </c>
      <c r="D80" s="9">
        <f>+VLOOKUP($B79,[2]_1TOsiptel!$A:$F,5,0)</f>
        <v>0</v>
      </c>
      <c r="E80" s="9">
        <f>+VLOOKUP($B79,[2]_1TOsiptel!$A:$F,3,0)</f>
        <v>0</v>
      </c>
      <c r="F80" s="9">
        <f>+VLOOKUP($B79,[2]_1TOsiptel!$A:$F,4,0)</f>
        <v>1249</v>
      </c>
      <c r="G80" s="9">
        <f>+VLOOKUP($B79,[2]_1TOsiptel!$A:$F,2,0)</f>
        <v>273</v>
      </c>
      <c r="H80" s="10">
        <f>SUM(D80:G80)</f>
        <v>1522</v>
      </c>
    </row>
    <row r="81" spans="2:8" x14ac:dyDescent="0.25">
      <c r="B81" s="44"/>
      <c r="C81" s="8" t="s">
        <v>19</v>
      </c>
      <c r="D81" s="11">
        <f>IFERROR((D79/D80),0)</f>
        <v>0</v>
      </c>
      <c r="E81" s="11">
        <f t="shared" ref="E81:H81" si="20">IFERROR((E79/E80),0)</f>
        <v>0</v>
      </c>
      <c r="F81" s="11">
        <f t="shared" si="20"/>
        <v>0.9511609287429944</v>
      </c>
      <c r="G81" s="11">
        <f t="shared" si="20"/>
        <v>0.98168498168498164</v>
      </c>
      <c r="H81" s="11">
        <f t="shared" si="20"/>
        <v>0.95663600525624182</v>
      </c>
    </row>
    <row r="82" spans="2:8" x14ac:dyDescent="0.25">
      <c r="B82" s="42" t="s">
        <v>70</v>
      </c>
      <c r="C82" s="8" t="s">
        <v>17</v>
      </c>
      <c r="D82" s="9">
        <f>+VLOOKUP($B82,[1]_2TOsiptel!$A:$E,5,0)</f>
        <v>250</v>
      </c>
      <c r="E82" s="9">
        <f>+VLOOKUP($B82,[1]_2TOsiptel!$A:$D,3,0)</f>
        <v>131</v>
      </c>
      <c r="F82" s="9">
        <f>+VLOOKUP($B82,[1]_2TOsiptel!$A:$D,4,0)</f>
        <v>4983</v>
      </c>
      <c r="G82" s="9">
        <f>+VLOOKUP($B82,[1]_2TOsiptel!$A:$D,2,0)</f>
        <v>2329</v>
      </c>
      <c r="H82" s="10">
        <f>SUM(D82:G82)</f>
        <v>7693</v>
      </c>
    </row>
    <row r="83" spans="2:8" x14ac:dyDescent="0.25">
      <c r="B83" s="43"/>
      <c r="C83" s="8" t="s">
        <v>18</v>
      </c>
      <c r="D83" s="9">
        <f>+VLOOKUP($B82,[2]_1TOsiptel!$A:$F,5,0)</f>
        <v>313</v>
      </c>
      <c r="E83" s="9">
        <f>+VLOOKUP($B82,[2]_1TOsiptel!$A:$F,3,0)</f>
        <v>191</v>
      </c>
      <c r="F83" s="9">
        <f>+VLOOKUP($B82,[2]_1TOsiptel!$A:$F,4,0)</f>
        <v>6136</v>
      </c>
      <c r="G83" s="9">
        <f>+VLOOKUP($B82,[2]_1TOsiptel!$A:$F,2,0)</f>
        <v>2399</v>
      </c>
      <c r="H83" s="10">
        <f>SUM(D83:G83)</f>
        <v>9039</v>
      </c>
    </row>
    <row r="84" spans="2:8" x14ac:dyDescent="0.25">
      <c r="B84" s="44"/>
      <c r="C84" s="8" t="s">
        <v>19</v>
      </c>
      <c r="D84" s="11">
        <f>IFERROR((D82/D83),0)</f>
        <v>0.79872204472843455</v>
      </c>
      <c r="E84" s="11">
        <f t="shared" ref="E84:H84" si="21">IFERROR((E82/E83),0)</f>
        <v>0.68586387434554974</v>
      </c>
      <c r="F84" s="11">
        <f t="shared" si="21"/>
        <v>0.81209256844850064</v>
      </c>
      <c r="G84" s="11">
        <f t="shared" si="21"/>
        <v>0.97082117548978741</v>
      </c>
      <c r="H84" s="11">
        <f t="shared" si="21"/>
        <v>0.85108972231441526</v>
      </c>
    </row>
    <row r="85" spans="2:8" x14ac:dyDescent="0.25">
      <c r="B85" s="42" t="s">
        <v>71</v>
      </c>
      <c r="C85" s="8" t="s">
        <v>17</v>
      </c>
      <c r="D85" s="9">
        <f>+VLOOKUP($B85,[1]_2TOsiptel!$A:$E,5,0)</f>
        <v>422</v>
      </c>
      <c r="E85" s="9">
        <f>+VLOOKUP($B85,[1]_2TOsiptel!$A:$D,3,0)</f>
        <v>243</v>
      </c>
      <c r="F85" s="9">
        <f>+VLOOKUP($B85,[1]_2TOsiptel!$A:$D,4,0)</f>
        <v>3872</v>
      </c>
      <c r="G85" s="9">
        <f>+VLOOKUP($B85,[1]_2TOsiptel!$A:$D,2,0)</f>
        <v>419</v>
      </c>
      <c r="H85" s="10">
        <f>SUM(D85:G85)</f>
        <v>4956</v>
      </c>
    </row>
    <row r="86" spans="2:8" x14ac:dyDescent="0.25">
      <c r="B86" s="43"/>
      <c r="C86" s="8" t="s">
        <v>18</v>
      </c>
      <c r="D86" s="9">
        <f>+VLOOKUP($B85,[2]_1TOsiptel!$A:$F,5,0)</f>
        <v>521</v>
      </c>
      <c r="E86" s="9">
        <f>+VLOOKUP($B85,[2]_1TOsiptel!$A:$F,3,0)</f>
        <v>288</v>
      </c>
      <c r="F86" s="9">
        <f>+VLOOKUP($B85,[2]_1TOsiptel!$A:$F,4,0)</f>
        <v>4618</v>
      </c>
      <c r="G86" s="9">
        <f>+VLOOKUP($B85,[2]_1TOsiptel!$A:$F,2,0)</f>
        <v>457</v>
      </c>
      <c r="H86" s="10">
        <f>SUM(D86:G86)</f>
        <v>5884</v>
      </c>
    </row>
    <row r="87" spans="2:8" x14ac:dyDescent="0.25">
      <c r="B87" s="44"/>
      <c r="C87" s="8" t="s">
        <v>19</v>
      </c>
      <c r="D87" s="11">
        <f>IFERROR((D85/D86),0)</f>
        <v>0.8099808061420346</v>
      </c>
      <c r="E87" s="11">
        <f t="shared" ref="E87:H87" si="22">IFERROR((E85/E86),0)</f>
        <v>0.84375</v>
      </c>
      <c r="F87" s="11">
        <f t="shared" si="22"/>
        <v>0.83845820701602425</v>
      </c>
      <c r="G87" s="11">
        <f t="shared" si="22"/>
        <v>0.91684901531728669</v>
      </c>
      <c r="H87" s="11">
        <f t="shared" si="22"/>
        <v>0.84228416043507814</v>
      </c>
    </row>
    <row r="88" spans="2:8" x14ac:dyDescent="0.25">
      <c r="B88" s="42" t="s">
        <v>72</v>
      </c>
      <c r="C88" s="8" t="s">
        <v>17</v>
      </c>
      <c r="D88" s="9">
        <f>+VLOOKUP($B88,[1]_2TOsiptel!$A:$E,5,0)</f>
        <v>224</v>
      </c>
      <c r="E88" s="9">
        <f>+VLOOKUP($B88,[1]_2TOsiptel!$A:$D,3,0)</f>
        <v>193</v>
      </c>
      <c r="F88" s="9">
        <f>+VLOOKUP($B88,[1]_2TOsiptel!$A:$D,4,0)</f>
        <v>2552</v>
      </c>
      <c r="G88" s="9">
        <f>+VLOOKUP($B88,[1]_2TOsiptel!$A:$D,2,0)</f>
        <v>689</v>
      </c>
      <c r="H88" s="10">
        <f>SUM(D88:G88)</f>
        <v>3658</v>
      </c>
    </row>
    <row r="89" spans="2:8" x14ac:dyDescent="0.25">
      <c r="B89" s="43"/>
      <c r="C89" s="8" t="s">
        <v>18</v>
      </c>
      <c r="D89" s="9">
        <f>+VLOOKUP($B88,[2]_1TOsiptel!$A:$F,5,0)</f>
        <v>292</v>
      </c>
      <c r="E89" s="9">
        <f>+VLOOKUP($B88,[2]_1TOsiptel!$A:$F,3,0)</f>
        <v>239</v>
      </c>
      <c r="F89" s="9">
        <f>+VLOOKUP($B88,[2]_1TOsiptel!$A:$F,4,0)</f>
        <v>3299</v>
      </c>
      <c r="G89" s="9">
        <f>+VLOOKUP($B88,[2]_1TOsiptel!$A:$F,2,0)</f>
        <v>780</v>
      </c>
      <c r="H89" s="10">
        <f>SUM(D89:G89)</f>
        <v>4610</v>
      </c>
    </row>
    <row r="90" spans="2:8" x14ac:dyDescent="0.25">
      <c r="B90" s="44"/>
      <c r="C90" s="8" t="s">
        <v>19</v>
      </c>
      <c r="D90" s="11">
        <f>IFERROR((D88/D89),0)</f>
        <v>0.76712328767123283</v>
      </c>
      <c r="E90" s="11">
        <f t="shared" ref="E90:H90" si="23">IFERROR((E88/E89),0)</f>
        <v>0.80753138075313813</v>
      </c>
      <c r="F90" s="11">
        <f t="shared" si="23"/>
        <v>0.77356774780236437</v>
      </c>
      <c r="G90" s="11">
        <f t="shared" si="23"/>
        <v>0.8833333333333333</v>
      </c>
      <c r="H90" s="11">
        <f t="shared" si="23"/>
        <v>0.79349240780911068</v>
      </c>
    </row>
    <row r="91" spans="2:8" x14ac:dyDescent="0.25">
      <c r="B91" s="42" t="s">
        <v>73</v>
      </c>
      <c r="C91" s="8" t="s">
        <v>17</v>
      </c>
      <c r="D91" s="9">
        <f>+VLOOKUP($B91,[1]_2TOsiptel!$A:$E,5,0)</f>
        <v>610</v>
      </c>
      <c r="E91" s="9">
        <f>+VLOOKUP($B91,[1]_2TOsiptel!$A:$D,3,0)</f>
        <v>2173</v>
      </c>
      <c r="F91" s="9">
        <f>+VLOOKUP($B91,[1]_2TOsiptel!$A:$D,4,0)</f>
        <v>4862</v>
      </c>
      <c r="G91" s="9">
        <f>+VLOOKUP($B91,[1]_2TOsiptel!$A:$D,2,0)</f>
        <v>1298</v>
      </c>
      <c r="H91" s="10">
        <f>SUM(D91:G91)</f>
        <v>8943</v>
      </c>
    </row>
    <row r="92" spans="2:8" x14ac:dyDescent="0.25">
      <c r="B92" s="43"/>
      <c r="C92" s="8" t="s">
        <v>18</v>
      </c>
      <c r="D92" s="9">
        <f>+VLOOKUP($B91,[2]_1TOsiptel!$A:$F,5,0)</f>
        <v>667</v>
      </c>
      <c r="E92" s="9">
        <f>+VLOOKUP($B91,[2]_1TOsiptel!$A:$F,3,0)</f>
        <v>2279</v>
      </c>
      <c r="F92" s="9">
        <f>+VLOOKUP($B91,[2]_1TOsiptel!$A:$F,4,0)</f>
        <v>5530</v>
      </c>
      <c r="G92" s="9">
        <f>+VLOOKUP($B91,[2]_1TOsiptel!$A:$F,2,0)</f>
        <v>1329</v>
      </c>
      <c r="H92" s="10">
        <f>SUM(D92:G92)</f>
        <v>9805</v>
      </c>
    </row>
    <row r="93" spans="2:8" x14ac:dyDescent="0.25">
      <c r="B93" s="44"/>
      <c r="C93" s="8" t="s">
        <v>19</v>
      </c>
      <c r="D93" s="11">
        <f>IFERROR((D91/D92),0)</f>
        <v>0.9145427286356822</v>
      </c>
      <c r="E93" s="11">
        <f t="shared" ref="E93:H93" si="24">IFERROR((E91/E92),0)</f>
        <v>0.95348837209302328</v>
      </c>
      <c r="F93" s="11">
        <f t="shared" si="24"/>
        <v>0.87920433996383363</v>
      </c>
      <c r="G93" s="11">
        <f t="shared" si="24"/>
        <v>0.97667419112114373</v>
      </c>
      <c r="H93" s="11">
        <f t="shared" si="24"/>
        <v>0.91208567057623657</v>
      </c>
    </row>
    <row r="94" spans="2:8" x14ac:dyDescent="0.25">
      <c r="B94" s="42" t="s">
        <v>74</v>
      </c>
      <c r="C94" s="8" t="s">
        <v>17</v>
      </c>
      <c r="D94" s="9">
        <f>+VLOOKUP($B94,[1]_2TOsiptel!$A:$E,5,0)</f>
        <v>415</v>
      </c>
      <c r="E94" s="9">
        <f>+VLOOKUP($B94,[1]_2TOsiptel!$A:$D,3,0)</f>
        <v>551</v>
      </c>
      <c r="F94" s="9">
        <f>+VLOOKUP($B94,[1]_2TOsiptel!$A:$D,4,0)</f>
        <v>2447</v>
      </c>
      <c r="G94" s="9">
        <f>+VLOOKUP($B94,[1]_2TOsiptel!$A:$D,2,0)</f>
        <v>725</v>
      </c>
      <c r="H94" s="10">
        <f>SUM(D94:G94)</f>
        <v>4138</v>
      </c>
    </row>
    <row r="95" spans="2:8" x14ac:dyDescent="0.25">
      <c r="B95" s="43"/>
      <c r="C95" s="8" t="s">
        <v>18</v>
      </c>
      <c r="D95" s="9">
        <f>+VLOOKUP($B94,[2]_1TOsiptel!$A:$F,5,0)</f>
        <v>584</v>
      </c>
      <c r="E95" s="9">
        <f>+VLOOKUP($B94,[2]_1TOsiptel!$A:$F,3,0)</f>
        <v>740</v>
      </c>
      <c r="F95" s="9">
        <f>+VLOOKUP($B94,[2]_1TOsiptel!$A:$F,4,0)</f>
        <v>3024</v>
      </c>
      <c r="G95" s="9">
        <f>+VLOOKUP($B94,[2]_1TOsiptel!$A:$F,2,0)</f>
        <v>790</v>
      </c>
      <c r="H95" s="10">
        <f>SUM(D95:G95)</f>
        <v>5138</v>
      </c>
    </row>
    <row r="96" spans="2:8" x14ac:dyDescent="0.25">
      <c r="B96" s="44"/>
      <c r="C96" s="8" t="s">
        <v>19</v>
      </c>
      <c r="D96" s="11">
        <f>IFERROR((D94/D95),0)</f>
        <v>0.71061643835616439</v>
      </c>
      <c r="E96" s="11">
        <f t="shared" ref="E96:H96" si="25">IFERROR((E94/E95),0)</f>
        <v>0.74459459459459465</v>
      </c>
      <c r="F96" s="11">
        <f t="shared" si="25"/>
        <v>0.80919312169312174</v>
      </c>
      <c r="G96" s="11">
        <f t="shared" si="25"/>
        <v>0.91772151898734178</v>
      </c>
      <c r="H96" s="11">
        <f t="shared" si="25"/>
        <v>0.80537173997664457</v>
      </c>
    </row>
    <row r="97" spans="2:8" x14ac:dyDescent="0.25">
      <c r="B97" s="42" t="s">
        <v>75</v>
      </c>
      <c r="C97" s="8" t="s">
        <v>17</v>
      </c>
      <c r="D97" s="9">
        <f>+VLOOKUP($B97,[1]_2TOsiptel!$A:$E,5,0)</f>
        <v>65</v>
      </c>
      <c r="E97" s="9">
        <f>+VLOOKUP($B97,[1]_2TOsiptel!$A:$D,3,0)</f>
        <v>106</v>
      </c>
      <c r="F97" s="9">
        <f>+VLOOKUP($B97,[1]_2TOsiptel!$A:$D,4,0)</f>
        <v>3063</v>
      </c>
      <c r="G97" s="9">
        <f>+VLOOKUP($B97,[1]_2TOsiptel!$A:$D,2,0)</f>
        <v>577</v>
      </c>
      <c r="H97" s="10">
        <f>SUM(D97:G97)</f>
        <v>3811</v>
      </c>
    </row>
    <row r="98" spans="2:8" x14ac:dyDescent="0.25">
      <c r="B98" s="43"/>
      <c r="C98" s="8" t="s">
        <v>18</v>
      </c>
      <c r="D98" s="9">
        <f>+VLOOKUP($B97,[2]_1TOsiptel!$A:$F,5,0)</f>
        <v>74</v>
      </c>
      <c r="E98" s="9">
        <f>+VLOOKUP($B97,[2]_1TOsiptel!$A:$F,3,0)</f>
        <v>135</v>
      </c>
      <c r="F98" s="9">
        <f>+VLOOKUP($B97,[2]_1TOsiptel!$A:$F,4,0)</f>
        <v>3954</v>
      </c>
      <c r="G98" s="9">
        <f>+VLOOKUP($B97,[2]_1TOsiptel!$A:$F,2,0)</f>
        <v>614</v>
      </c>
      <c r="H98" s="10">
        <f>SUM(D98:G98)</f>
        <v>4777</v>
      </c>
    </row>
    <row r="99" spans="2:8" x14ac:dyDescent="0.25">
      <c r="B99" s="44"/>
      <c r="C99" s="8" t="s">
        <v>19</v>
      </c>
      <c r="D99" s="11">
        <f>IFERROR((D97/D98),0)</f>
        <v>0.8783783783783784</v>
      </c>
      <c r="E99" s="11">
        <f t="shared" ref="E99:H99" si="26">IFERROR((E97/E98),0)</f>
        <v>0.78518518518518521</v>
      </c>
      <c r="F99" s="11">
        <f t="shared" si="26"/>
        <v>0.77465857359635815</v>
      </c>
      <c r="G99" s="11">
        <f t="shared" si="26"/>
        <v>0.93973941368078173</v>
      </c>
      <c r="H99" s="11">
        <f t="shared" si="26"/>
        <v>0.79778103412183377</v>
      </c>
    </row>
    <row r="100" spans="2:8" x14ac:dyDescent="0.25">
      <c r="B100" s="42" t="s">
        <v>76</v>
      </c>
      <c r="C100" s="8" t="s">
        <v>17</v>
      </c>
      <c r="D100" s="9">
        <f>+VLOOKUP($B100,[1]_2TOsiptel!$A:$E,5,0)</f>
        <v>239</v>
      </c>
      <c r="E100" s="9">
        <f>+VLOOKUP($B100,[1]_2TOsiptel!$A:$D,3,0)</f>
        <v>324</v>
      </c>
      <c r="F100" s="9">
        <f>+VLOOKUP($B100,[1]_2TOsiptel!$A:$D,4,0)</f>
        <v>2052</v>
      </c>
      <c r="G100" s="9">
        <f>+VLOOKUP($B100,[1]_2TOsiptel!$A:$D,2,0)</f>
        <v>441</v>
      </c>
      <c r="H100" s="10">
        <f>SUM(D100:G100)</f>
        <v>3056</v>
      </c>
    </row>
    <row r="101" spans="2:8" x14ac:dyDescent="0.25">
      <c r="B101" s="43"/>
      <c r="C101" s="8" t="s">
        <v>18</v>
      </c>
      <c r="D101" s="9">
        <f>+VLOOKUP($B100,[2]_1TOsiptel!$A:$F,5,0)</f>
        <v>273</v>
      </c>
      <c r="E101" s="9">
        <f>+VLOOKUP($B100,[2]_1TOsiptel!$A:$F,3,0)</f>
        <v>397</v>
      </c>
      <c r="F101" s="9">
        <f>+VLOOKUP($B100,[2]_1TOsiptel!$A:$F,4,0)</f>
        <v>2464</v>
      </c>
      <c r="G101" s="9">
        <f>+VLOOKUP($B100,[2]_1TOsiptel!$A:$F,2,0)</f>
        <v>456</v>
      </c>
      <c r="H101" s="10">
        <f>SUM(D101:G101)</f>
        <v>3590</v>
      </c>
    </row>
    <row r="102" spans="2:8" x14ac:dyDescent="0.25">
      <c r="B102" s="44"/>
      <c r="C102" s="8" t="s">
        <v>19</v>
      </c>
      <c r="D102" s="11">
        <f>IFERROR((D100/D101),0)</f>
        <v>0.87545787545787546</v>
      </c>
      <c r="E102" s="11">
        <f t="shared" ref="E102:H102" si="27">IFERROR((E100/E101),0)</f>
        <v>0.81612090680100757</v>
      </c>
      <c r="F102" s="11">
        <f t="shared" si="27"/>
        <v>0.83279220779220775</v>
      </c>
      <c r="G102" s="11">
        <f t="shared" si="27"/>
        <v>0.96710526315789469</v>
      </c>
      <c r="H102" s="11">
        <f t="shared" si="27"/>
        <v>0.8512534818941504</v>
      </c>
    </row>
    <row r="103" spans="2:8" x14ac:dyDescent="0.25">
      <c r="B103" s="42" t="s">
        <v>77</v>
      </c>
      <c r="C103" s="8" t="s">
        <v>17</v>
      </c>
      <c r="D103" s="9" t="s">
        <v>95</v>
      </c>
      <c r="E103" s="9" t="s">
        <v>95</v>
      </c>
      <c r="F103" s="9" t="s">
        <v>95</v>
      </c>
      <c r="G103" s="9" t="s">
        <v>95</v>
      </c>
      <c r="H103" s="10">
        <f>SUM(D103:G103)</f>
        <v>0</v>
      </c>
    </row>
    <row r="104" spans="2:8" x14ac:dyDescent="0.25">
      <c r="B104" s="43"/>
      <c r="C104" s="8" t="s">
        <v>18</v>
      </c>
      <c r="D104" s="9" t="s">
        <v>95</v>
      </c>
      <c r="E104" s="9" t="s">
        <v>95</v>
      </c>
      <c r="F104" s="9" t="s">
        <v>95</v>
      </c>
      <c r="G104" s="9" t="s">
        <v>95</v>
      </c>
      <c r="H104" s="10">
        <f>SUM(D104:G104)</f>
        <v>0</v>
      </c>
    </row>
    <row r="105" spans="2:8" x14ac:dyDescent="0.25">
      <c r="B105" s="44"/>
      <c r="C105" s="8" t="s">
        <v>19</v>
      </c>
      <c r="D105" s="11">
        <f>IFERROR((D103/D104),0)</f>
        <v>0</v>
      </c>
      <c r="E105" s="11">
        <f t="shared" ref="E105:H105" si="28">IFERROR((E103/E104),0)</f>
        <v>0</v>
      </c>
      <c r="F105" s="11">
        <f t="shared" si="28"/>
        <v>0</v>
      </c>
      <c r="G105" s="11">
        <f t="shared" si="28"/>
        <v>0</v>
      </c>
      <c r="H105" s="11">
        <f t="shared" si="28"/>
        <v>0</v>
      </c>
    </row>
    <row r="106" spans="2:8" x14ac:dyDescent="0.25">
      <c r="B106" s="42" t="s">
        <v>78</v>
      </c>
      <c r="C106" s="8" t="s">
        <v>17</v>
      </c>
      <c r="D106" s="9">
        <f>+VLOOKUP($B106,[1]_2TOsiptel!$A:$E,5,0)</f>
        <v>228</v>
      </c>
      <c r="E106" s="9">
        <f>+VLOOKUP($B106,[1]_2TOsiptel!$A:$D,3,0)</f>
        <v>66</v>
      </c>
      <c r="F106" s="9">
        <f>+VLOOKUP($B106,[1]_2TOsiptel!$A:$D,4,0)</f>
        <v>2861</v>
      </c>
      <c r="G106" s="9">
        <f>+VLOOKUP($B106,[1]_2TOsiptel!$A:$D,2,0)</f>
        <v>1331</v>
      </c>
      <c r="H106" s="10">
        <f>SUM(D106:G106)</f>
        <v>4486</v>
      </c>
    </row>
    <row r="107" spans="2:8" x14ac:dyDescent="0.25">
      <c r="B107" s="43"/>
      <c r="C107" s="8" t="s">
        <v>18</v>
      </c>
      <c r="D107" s="9">
        <f>+VLOOKUP($B106,[2]_1TOsiptel!$A:$F,5,0)</f>
        <v>260</v>
      </c>
      <c r="E107" s="9">
        <f>+VLOOKUP($B106,[2]_1TOsiptel!$A:$F,3,0)</f>
        <v>81</v>
      </c>
      <c r="F107" s="9">
        <f>+VLOOKUP($B106,[2]_1TOsiptel!$A:$F,4,0)</f>
        <v>3315</v>
      </c>
      <c r="G107" s="9">
        <f>+VLOOKUP($B106,[2]_1TOsiptel!$A:$F,2,0)</f>
        <v>1373</v>
      </c>
      <c r="H107" s="10">
        <f>SUM(D107:G107)</f>
        <v>5029</v>
      </c>
    </row>
    <row r="108" spans="2:8" x14ac:dyDescent="0.25">
      <c r="B108" s="44"/>
      <c r="C108" s="8" t="s">
        <v>19</v>
      </c>
      <c r="D108" s="11">
        <f>IFERROR((D106/D107),0)</f>
        <v>0.87692307692307692</v>
      </c>
      <c r="E108" s="11">
        <f t="shared" ref="E108:H108" si="29">IFERROR((E106/E107),0)</f>
        <v>0.81481481481481477</v>
      </c>
      <c r="F108" s="11">
        <f t="shared" si="29"/>
        <v>0.86304675716440427</v>
      </c>
      <c r="G108" s="11">
        <f t="shared" si="29"/>
        <v>0.96941005098324839</v>
      </c>
      <c r="H108" s="11">
        <f t="shared" si="29"/>
        <v>0.89202624776297479</v>
      </c>
    </row>
    <row r="109" spans="2:8" x14ac:dyDescent="0.25">
      <c r="B109" s="42" t="s">
        <v>79</v>
      </c>
      <c r="C109" s="8" t="s">
        <v>17</v>
      </c>
      <c r="D109" s="9">
        <f>+VLOOKUP($B109,[1]_2TOsiptel!$A:$E,5,0)</f>
        <v>32</v>
      </c>
      <c r="E109" s="9">
        <f>+VLOOKUP($B109,[1]_2TOsiptel!$A:$D,3,0)</f>
        <v>9</v>
      </c>
      <c r="F109" s="9">
        <f>+VLOOKUP($B109,[1]_2TOsiptel!$A:$D,4,0)</f>
        <v>2644</v>
      </c>
      <c r="G109" s="9">
        <f>+VLOOKUP($B109,[1]_2TOsiptel!$A:$D,2,0)</f>
        <v>244</v>
      </c>
      <c r="H109" s="10">
        <f>SUM(D109:G109)</f>
        <v>2929</v>
      </c>
    </row>
    <row r="110" spans="2:8" x14ac:dyDescent="0.25">
      <c r="B110" s="43"/>
      <c r="C110" s="8" t="s">
        <v>18</v>
      </c>
      <c r="D110" s="9">
        <f>+VLOOKUP($B109,[2]_1TOsiptel!$A:$F,5,0)</f>
        <v>38</v>
      </c>
      <c r="E110" s="9">
        <f>+VLOOKUP($B109,[2]_1TOsiptel!$A:$F,3,0)</f>
        <v>11</v>
      </c>
      <c r="F110" s="9">
        <f>+VLOOKUP($B109,[2]_1TOsiptel!$A:$F,4,0)</f>
        <v>2842</v>
      </c>
      <c r="G110" s="9">
        <f>+VLOOKUP($B109,[2]_1TOsiptel!$A:$F,2,0)</f>
        <v>256</v>
      </c>
      <c r="H110" s="10">
        <f>SUM(D110:G110)</f>
        <v>3147</v>
      </c>
    </row>
    <row r="111" spans="2:8" x14ac:dyDescent="0.25">
      <c r="B111" s="44"/>
      <c r="C111" s="8" t="s">
        <v>19</v>
      </c>
      <c r="D111" s="11">
        <f>IFERROR((D109/D110),0)</f>
        <v>0.84210526315789469</v>
      </c>
      <c r="E111" s="11">
        <f t="shared" ref="E111:H111" si="30">IFERROR((E109/E110),0)</f>
        <v>0.81818181818181823</v>
      </c>
      <c r="F111" s="11">
        <f t="shared" si="30"/>
        <v>0.93033075299085155</v>
      </c>
      <c r="G111" s="11">
        <f t="shared" si="30"/>
        <v>0.953125</v>
      </c>
      <c r="H111" s="11">
        <f t="shared" si="30"/>
        <v>0.93072767715284399</v>
      </c>
    </row>
    <row r="112" spans="2:8" x14ac:dyDescent="0.25">
      <c r="B112" s="42" t="s">
        <v>80</v>
      </c>
      <c r="C112" s="8" t="s">
        <v>17</v>
      </c>
      <c r="D112" s="9">
        <f>+VLOOKUP($B112,[1]_2TOsiptel!$A:$E,5,0)</f>
        <v>976</v>
      </c>
      <c r="E112" s="9">
        <f>+VLOOKUP($B112,[1]_2TOsiptel!$A:$D,3,0)</f>
        <v>695</v>
      </c>
      <c r="F112" s="9">
        <f>+VLOOKUP($B112,[1]_2TOsiptel!$A:$D,4,0)</f>
        <v>3337</v>
      </c>
      <c r="G112" s="9">
        <f>+VLOOKUP($B112,[1]_2TOsiptel!$A:$D,2,0)</f>
        <v>1012</v>
      </c>
      <c r="H112" s="10">
        <f>SUM(D112:G112)</f>
        <v>6020</v>
      </c>
    </row>
    <row r="113" spans="2:8" x14ac:dyDescent="0.25">
      <c r="B113" s="43"/>
      <c r="C113" s="8" t="s">
        <v>18</v>
      </c>
      <c r="D113" s="9">
        <f>+VLOOKUP($B112,[2]_1TOsiptel!$A:$F,5,0)</f>
        <v>1128</v>
      </c>
      <c r="E113" s="9">
        <f>+VLOOKUP($B112,[2]_1TOsiptel!$A:$F,3,0)</f>
        <v>746</v>
      </c>
      <c r="F113" s="9">
        <f>+VLOOKUP($B112,[2]_1TOsiptel!$A:$F,4,0)</f>
        <v>3586</v>
      </c>
      <c r="G113" s="9">
        <f>+VLOOKUP($B112,[2]_1TOsiptel!$A:$F,2,0)</f>
        <v>1187</v>
      </c>
      <c r="H113" s="10">
        <f>SUM(D113:G113)</f>
        <v>6647</v>
      </c>
    </row>
    <row r="114" spans="2:8" x14ac:dyDescent="0.25">
      <c r="B114" s="44"/>
      <c r="C114" s="8" t="s">
        <v>19</v>
      </c>
      <c r="D114" s="11">
        <f>IFERROR((D112/D113),0)</f>
        <v>0.86524822695035464</v>
      </c>
      <c r="E114" s="11">
        <f t="shared" ref="E114:H114" si="31">IFERROR((E112/E113),0)</f>
        <v>0.93163538873994634</v>
      </c>
      <c r="F114" s="11">
        <f t="shared" si="31"/>
        <v>0.93056330172894586</v>
      </c>
      <c r="G114" s="11">
        <f t="shared" si="31"/>
        <v>0.85256950294860989</v>
      </c>
      <c r="H114" s="11">
        <f t="shared" si="31"/>
        <v>0.90567173160824432</v>
      </c>
    </row>
    <row r="115" spans="2:8" x14ac:dyDescent="0.25">
      <c r="B115" s="59" t="s">
        <v>81</v>
      </c>
      <c r="C115" s="8" t="s">
        <v>17</v>
      </c>
      <c r="D115" s="9">
        <f>+VLOOKUP($B115,[1]_2TOsiptel!$A:$E,5,0)</f>
        <v>107</v>
      </c>
      <c r="E115" s="9">
        <f>+VLOOKUP($B115,[1]_2TOsiptel!$A:$D,3,0)</f>
        <v>51</v>
      </c>
      <c r="F115" s="9">
        <f>+VLOOKUP($B115,[1]_2TOsiptel!$A:$D,4,0)</f>
        <v>1776</v>
      </c>
      <c r="G115" s="9">
        <f>+VLOOKUP($B115,[1]_2TOsiptel!$A:$D,2,0)</f>
        <v>665</v>
      </c>
      <c r="H115" s="10">
        <f>SUM(D115:G115)</f>
        <v>2599</v>
      </c>
    </row>
    <row r="116" spans="2:8" x14ac:dyDescent="0.25">
      <c r="B116" s="43"/>
      <c r="C116" s="8" t="s">
        <v>18</v>
      </c>
      <c r="D116" s="9">
        <f>+VLOOKUP($B115,[2]_1TOsiptel!$A:$F,5,0)</f>
        <v>119</v>
      </c>
      <c r="E116" s="9">
        <f>+VLOOKUP($B115,[2]_1TOsiptel!$A:$F,3,0)</f>
        <v>53</v>
      </c>
      <c r="F116" s="9">
        <f>+VLOOKUP($B115,[2]_1TOsiptel!$A:$F,4,0)</f>
        <v>1847</v>
      </c>
      <c r="G116" s="9">
        <f>+VLOOKUP($B115,[2]_1TOsiptel!$A:$F,2,0)</f>
        <v>669</v>
      </c>
      <c r="H116" s="10">
        <f>SUM(D116:G116)</f>
        <v>2688</v>
      </c>
    </row>
    <row r="117" spans="2:8" x14ac:dyDescent="0.25">
      <c r="B117" s="44"/>
      <c r="C117" s="8" t="s">
        <v>19</v>
      </c>
      <c r="D117" s="11">
        <f>IFERROR((D115/D116),0)</f>
        <v>0.89915966386554624</v>
      </c>
      <c r="E117" s="11">
        <f t="shared" ref="E117:H117" si="32">IFERROR((E115/E116),0)</f>
        <v>0.96226415094339623</v>
      </c>
      <c r="F117" s="11">
        <f t="shared" si="32"/>
        <v>0.96155928532755819</v>
      </c>
      <c r="G117" s="11">
        <f t="shared" si="32"/>
        <v>0.99402092675635279</v>
      </c>
      <c r="H117" s="11">
        <f t="shared" si="32"/>
        <v>0.96688988095238093</v>
      </c>
    </row>
    <row r="118" spans="2:8" x14ac:dyDescent="0.25">
      <c r="B118" s="72" t="s">
        <v>52</v>
      </c>
      <c r="C118" s="12" t="s">
        <v>17</v>
      </c>
      <c r="D118" s="10">
        <f>D13+D16+D19+D22+D25+D28+D31+D34+D37+D40+D43+D46+D49+D55+D58+D64+D67+D79+D82+D85+D88+D91+D94+D97+D100+D106+D109+D112+D70+D73+D61+D115</f>
        <v>12167</v>
      </c>
      <c r="E118" s="10">
        <f t="shared" ref="E118:G119" si="33">E13+E16+E19+E22+E25+E28+E31+E34+E37+E40+E43+E46+E49+E55+E58+E64+E67+E79+E82+E85+E88+E91+E94+E97+E100+E106+E109+E112+E70+E73+E61+E115</f>
        <v>13573</v>
      </c>
      <c r="F118" s="10">
        <f t="shared" si="33"/>
        <v>134561</v>
      </c>
      <c r="G118" s="10">
        <f t="shared" si="33"/>
        <v>36310</v>
      </c>
      <c r="H118" s="10">
        <f>H13+H16+H19+H22+H25+H28+H31+H34+H37+H40+H43+H46+H49+H52+H55+H58+H64+H79+H82+H85+H88+H91+H94+H97+H100+H103+H106+H109+H112+H115+H67+H70+H73+H76+H61</f>
        <v>196611</v>
      </c>
    </row>
    <row r="119" spans="2:8" x14ac:dyDescent="0.25">
      <c r="B119" s="72"/>
      <c r="C119" s="12" t="s">
        <v>18</v>
      </c>
      <c r="D119" s="10">
        <f>D14+D17+D20+D23+D26+D29+D32+D35+D38+D41+D44+D47+D50+D56+D59+D65+D68+D80+D83+D86+D89+D92+D95+D98+D101+D107+D110+D113+D71+D74+D62+D116</f>
        <v>14418</v>
      </c>
      <c r="E119" s="10">
        <f t="shared" si="33"/>
        <v>15421</v>
      </c>
      <c r="F119" s="10">
        <f t="shared" si="33"/>
        <v>157851</v>
      </c>
      <c r="G119" s="10">
        <f t="shared" si="33"/>
        <v>38492</v>
      </c>
      <c r="H119" s="10">
        <f>H14+H17+H20+H23+H26+H29+H32+H35+H38+H41+H44+H47+H50+H53+H56+H59+H65+H80+H83+H86+H89+H92+H95+H98+H101+H104+H107+H110+H113+H116+H68+H71+H74+H77+H62</f>
        <v>226182</v>
      </c>
    </row>
    <row r="120" spans="2:8" x14ac:dyDescent="0.25">
      <c r="B120" s="72"/>
      <c r="C120" s="12" t="s">
        <v>19</v>
      </c>
      <c r="D120" s="13">
        <f>IFERROR((D118/D119),0)</f>
        <v>0.84387571091690938</v>
      </c>
      <c r="E120" s="13">
        <f t="shared" ref="E120:H120" si="34">IFERROR((E118/E119),0)</f>
        <v>0.88016341352700866</v>
      </c>
      <c r="F120" s="13">
        <f t="shared" si="34"/>
        <v>0.85245579692241413</v>
      </c>
      <c r="G120" s="13">
        <f t="shared" si="34"/>
        <v>0.9433128961862205</v>
      </c>
      <c r="H120" s="40">
        <f t="shared" si="34"/>
        <v>0.869260153327851</v>
      </c>
    </row>
  </sheetData>
  <mergeCells count="10">
    <mergeCell ref="C10:F10"/>
    <mergeCell ref="I10:L10"/>
    <mergeCell ref="B12:C12"/>
    <mergeCell ref="B118:B120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C5913-794B-43C3-AC8A-E9351C3EA99E}">
  <dimension ref="B2:E49"/>
  <sheetViews>
    <sheetView showGridLines="0" zoomScale="85" zoomScaleNormal="85" workbookViewId="0">
      <selection activeCell="L13" sqref="L13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7" t="s">
        <v>21</v>
      </c>
      <c r="C2" s="67"/>
      <c r="D2" s="67"/>
      <c r="E2" s="67"/>
    </row>
    <row r="3" spans="2:5" ht="15" x14ac:dyDescent="0.2">
      <c r="B3" s="68" t="s">
        <v>22</v>
      </c>
      <c r="C3" s="68"/>
      <c r="D3" s="68"/>
      <c r="E3" s="68"/>
    </row>
    <row r="4" spans="2:5" ht="15" x14ac:dyDescent="0.25">
      <c r="B4" s="67" t="s">
        <v>1</v>
      </c>
      <c r="C4" s="67"/>
      <c r="D4" s="67"/>
      <c r="E4" s="67"/>
    </row>
    <row r="5" spans="2:5" x14ac:dyDescent="0.2">
      <c r="B5" s="24"/>
      <c r="C5" s="24"/>
      <c r="D5" s="24"/>
    </row>
    <row r="6" spans="2:5" ht="15" x14ac:dyDescent="0.25">
      <c r="B6" s="25" t="s">
        <v>2</v>
      </c>
      <c r="C6" t="s">
        <v>87</v>
      </c>
    </row>
    <row r="7" spans="2:5" ht="15" x14ac:dyDescent="0.25">
      <c r="B7" s="25" t="s">
        <v>3</v>
      </c>
      <c r="C7" s="61">
        <v>2018</v>
      </c>
    </row>
    <row r="8" spans="2:5" ht="15" x14ac:dyDescent="0.25">
      <c r="B8" s="25" t="s">
        <v>4</v>
      </c>
      <c r="C8" s="25" t="str">
        <f>'Anexo G (TEAP)'!C8</f>
        <v>Diciembre</v>
      </c>
    </row>
    <row r="9" spans="2:5" ht="15" x14ac:dyDescent="0.25">
      <c r="B9" s="25" t="s">
        <v>6</v>
      </c>
      <c r="C9" s="27" t="s">
        <v>23</v>
      </c>
      <c r="D9" s="24"/>
    </row>
    <row r="10" spans="2:5" ht="15" x14ac:dyDescent="0.25">
      <c r="B10" s="26" t="s">
        <v>5</v>
      </c>
      <c r="C10" s="73" t="s">
        <v>24</v>
      </c>
      <c r="D10" s="73"/>
      <c r="E10" s="73"/>
    </row>
    <row r="11" spans="2:5" x14ac:dyDescent="0.2">
      <c r="C11" s="73"/>
      <c r="D11" s="73"/>
      <c r="E11" s="73"/>
    </row>
    <row r="13" spans="2:5" ht="43.5" customHeight="1" x14ac:dyDescent="0.2">
      <c r="B13" s="64" t="s">
        <v>9</v>
      </c>
      <c r="C13" s="28" t="s">
        <v>25</v>
      </c>
      <c r="D13" s="28" t="s">
        <v>26</v>
      </c>
      <c r="E13" s="64" t="s">
        <v>27</v>
      </c>
    </row>
    <row r="14" spans="2:5" x14ac:dyDescent="0.2">
      <c r="B14" s="29" t="s">
        <v>53</v>
      </c>
      <c r="C14" s="30">
        <f>IFERROR(VLOOKUP(B14,[3]_3TOsiptel!$A:$F,6,0),0)</f>
        <v>148</v>
      </c>
      <c r="D14" s="30">
        <f>+VLOOKUP(B14,[2]_1TOsiptel!$A:$F,6,0)</f>
        <v>6873</v>
      </c>
      <c r="E14" s="31">
        <f t="shared" ref="E14:E48" si="0">IFERROR((C14/D14),0)</f>
        <v>2.1533537028953876E-2</v>
      </c>
    </row>
    <row r="15" spans="2:5" x14ac:dyDescent="0.2">
      <c r="B15" s="29" t="s">
        <v>54</v>
      </c>
      <c r="C15" s="30">
        <f>IFERROR(VLOOKUP(B15,[3]_3TOsiptel!$A:$F,6,0),0)</f>
        <v>584</v>
      </c>
      <c r="D15" s="30">
        <f>+VLOOKUP(B15,[2]_1TOsiptel!$A:$F,6,0)</f>
        <v>17342</v>
      </c>
      <c r="E15" s="31">
        <f t="shared" si="0"/>
        <v>3.3675469957329028E-2</v>
      </c>
    </row>
    <row r="16" spans="2:5" x14ac:dyDescent="0.2">
      <c r="B16" s="29" t="s">
        <v>55</v>
      </c>
      <c r="C16" s="30">
        <f>IFERROR(VLOOKUP(B16,[3]_3TOsiptel!$A:$F,6,0),0)</f>
        <v>209</v>
      </c>
      <c r="D16" s="30">
        <f>+VLOOKUP(B16,[2]_1TOsiptel!$A:$F,6,0)</f>
        <v>6034</v>
      </c>
      <c r="E16" s="31">
        <f t="shared" si="0"/>
        <v>3.463705667882002E-2</v>
      </c>
    </row>
    <row r="17" spans="2:5" x14ac:dyDescent="0.2">
      <c r="B17" s="29" t="s">
        <v>56</v>
      </c>
      <c r="C17" s="30">
        <f>IFERROR(VLOOKUP(B17,[3]_3TOsiptel!$A:$F,6,0),0)</f>
        <v>324</v>
      </c>
      <c r="D17" s="30">
        <f>+VLOOKUP(B17,[2]_1TOsiptel!$A:$F,6,0)</f>
        <v>8890</v>
      </c>
      <c r="E17" s="31">
        <f t="shared" si="0"/>
        <v>3.644544431946007E-2</v>
      </c>
    </row>
    <row r="18" spans="2:5" x14ac:dyDescent="0.2">
      <c r="B18" s="29" t="s">
        <v>57</v>
      </c>
      <c r="C18" s="30">
        <f>IFERROR(VLOOKUP(B18,[3]_3TOsiptel!$A:$F,6,0),0)</f>
        <v>247</v>
      </c>
      <c r="D18" s="30">
        <f>+VLOOKUP(B18,[2]_1TOsiptel!$A:$F,6,0)</f>
        <v>5299</v>
      </c>
      <c r="E18" s="31">
        <f t="shared" si="0"/>
        <v>4.6612568409133796E-2</v>
      </c>
    </row>
    <row r="19" spans="2:5" x14ac:dyDescent="0.2">
      <c r="B19" s="29" t="s">
        <v>58</v>
      </c>
      <c r="C19" s="30">
        <f>IFERROR(VLOOKUP(B19,[3]_3TOsiptel!$A:$F,6,0),0)</f>
        <v>292</v>
      </c>
      <c r="D19" s="30">
        <f>+VLOOKUP(B19,[2]_1TOsiptel!$A:$F,6,0)</f>
        <v>8213</v>
      </c>
      <c r="E19" s="31">
        <f t="shared" si="0"/>
        <v>3.5553390965542435E-2</v>
      </c>
    </row>
    <row r="20" spans="2:5" x14ac:dyDescent="0.2">
      <c r="B20" s="29" t="s">
        <v>59</v>
      </c>
      <c r="C20" s="30">
        <f>IFERROR(VLOOKUP(B20,[3]_3TOsiptel!$A:$F,6,0),0)</f>
        <v>67</v>
      </c>
      <c r="D20" s="30">
        <f>+VLOOKUP(B20,[2]_1TOsiptel!$A:$F,6,0)</f>
        <v>3676</v>
      </c>
      <c r="E20" s="31">
        <f t="shared" si="0"/>
        <v>1.8226332970620238E-2</v>
      </c>
    </row>
    <row r="21" spans="2:5" x14ac:dyDescent="0.2">
      <c r="B21" s="29" t="s">
        <v>60</v>
      </c>
      <c r="C21" s="30">
        <f>IFERROR(VLOOKUP(B21,[3]_3TOsiptel!$A:$F,6,0),0)</f>
        <v>149</v>
      </c>
      <c r="D21" s="30">
        <f>+VLOOKUP(B21,[2]_1TOsiptel!$A:$F,6,0)</f>
        <v>5384</v>
      </c>
      <c r="E21" s="31">
        <f t="shared" si="0"/>
        <v>2.7674591381872213E-2</v>
      </c>
    </row>
    <row r="22" spans="2:5" x14ac:dyDescent="0.2">
      <c r="B22" s="29" t="s">
        <v>61</v>
      </c>
      <c r="C22" s="30">
        <f>IFERROR(VLOOKUP(B22,[3]_3TOsiptel!$A:$F,6,0),0)</f>
        <v>37</v>
      </c>
      <c r="D22" s="30">
        <f>+VLOOKUP(B22,[2]_1TOsiptel!$A:$F,6,0)</f>
        <v>2623</v>
      </c>
      <c r="E22" s="31">
        <f t="shared" si="0"/>
        <v>1.4105985512771636E-2</v>
      </c>
    </row>
    <row r="23" spans="2:5" x14ac:dyDescent="0.2">
      <c r="B23" s="29" t="s">
        <v>62</v>
      </c>
      <c r="C23" s="30">
        <f>IFERROR(VLOOKUP(B23,[3]_3TOsiptel!$A:$F,6,0),0)</f>
        <v>28</v>
      </c>
      <c r="D23" s="30">
        <f>+VLOOKUP(B23,[2]_1TOsiptel!$A:$F,6,0)</f>
        <v>6549</v>
      </c>
      <c r="E23" s="31">
        <f t="shared" si="0"/>
        <v>4.2754619025805463E-3</v>
      </c>
    </row>
    <row r="24" spans="2:5" x14ac:dyDescent="0.2">
      <c r="B24" s="29" t="s">
        <v>63</v>
      </c>
      <c r="C24" s="30">
        <f>IFERROR(VLOOKUP(B24,[3]_3TOsiptel!$A:$F,6,0),0)</f>
        <v>32</v>
      </c>
      <c r="D24" s="30">
        <f>+VLOOKUP(B24,[2]_1TOsiptel!$A:$F,6,0)</f>
        <v>5235</v>
      </c>
      <c r="E24" s="31">
        <f t="shared" si="0"/>
        <v>6.1127029608404968E-3</v>
      </c>
    </row>
    <row r="25" spans="2:5" x14ac:dyDescent="0.2">
      <c r="B25" s="29" t="s">
        <v>64</v>
      </c>
      <c r="C25" s="30">
        <f>IFERROR(VLOOKUP(B25,[3]_3TOsiptel!$A:$F,6,0),0)</f>
        <v>30</v>
      </c>
      <c r="D25" s="30">
        <f>+VLOOKUP(B25,[2]_1TOsiptel!$A:$F,6,0)</f>
        <v>2504</v>
      </c>
      <c r="E25" s="31">
        <f t="shared" si="0"/>
        <v>1.1980830670926517E-2</v>
      </c>
    </row>
    <row r="26" spans="2:5" x14ac:dyDescent="0.2">
      <c r="B26" s="29" t="s">
        <v>65</v>
      </c>
      <c r="C26" s="30">
        <f>IFERROR(VLOOKUP(B26,[3]_3TOsiptel!$A:$F,6,0),0)</f>
        <v>9</v>
      </c>
      <c r="D26" s="30">
        <f>+VLOOKUP(B26,[2]_1TOsiptel!$A:$F,6,0)</f>
        <v>1711</v>
      </c>
      <c r="E26" s="31">
        <f t="shared" si="0"/>
        <v>5.2600818234950324E-3</v>
      </c>
    </row>
    <row r="27" spans="2:5" x14ac:dyDescent="0.2">
      <c r="B27" s="29" t="s">
        <v>66</v>
      </c>
      <c r="C27" s="30">
        <f>IFERROR(VLOOKUP(B27,[3]_3TOsiptel!$A:$F,6,0),0)</f>
        <v>0</v>
      </c>
      <c r="D27" s="30" t="s">
        <v>95</v>
      </c>
      <c r="E27" s="31">
        <f t="shared" si="0"/>
        <v>0</v>
      </c>
    </row>
    <row r="28" spans="2:5" x14ac:dyDescent="0.2">
      <c r="B28" s="29" t="s">
        <v>67</v>
      </c>
      <c r="C28" s="30">
        <f>IFERROR(VLOOKUP(B28,[3]_3TOsiptel!$A:$F,6,0),0)</f>
        <v>9</v>
      </c>
      <c r="D28" s="30">
        <f>+VLOOKUP(B28,[2]_1TOsiptel!$A:$F,6,0)</f>
        <v>4133</v>
      </c>
      <c r="E28" s="31">
        <f t="shared" si="0"/>
        <v>2.1775949673360755E-3</v>
      </c>
    </row>
    <row r="29" spans="2:5" x14ac:dyDescent="0.2">
      <c r="B29" s="29" t="s">
        <v>94</v>
      </c>
      <c r="C29" s="30">
        <f>IFERROR(VLOOKUP(B29,[3]_3TOsiptel!$A:$F,6,0),0)</f>
        <v>457</v>
      </c>
      <c r="D29" s="30">
        <f>+VLOOKUP(B29,[2]_1TOsiptel!$A:$F,6,0)</f>
        <v>9234</v>
      </c>
      <c r="E29" s="31">
        <f t="shared" si="0"/>
        <v>4.9491011479315575E-2</v>
      </c>
    </row>
    <row r="30" spans="2:5" x14ac:dyDescent="0.2">
      <c r="B30" s="29" t="s">
        <v>91</v>
      </c>
      <c r="C30" s="30">
        <f>IFERROR(VLOOKUP(B30,[3]_3TOsiptel!$A:$F,6,0),0)</f>
        <v>398</v>
      </c>
      <c r="D30" s="30">
        <f>+VLOOKUP(B30,[2]_1TOsiptel!$A:$F,6,0)</f>
        <v>16250</v>
      </c>
      <c r="E30" s="31">
        <f t="shared" si="0"/>
        <v>2.4492307692307692E-2</v>
      </c>
    </row>
    <row r="31" spans="2:5" x14ac:dyDescent="0.2">
      <c r="B31" s="29" t="s">
        <v>68</v>
      </c>
      <c r="C31" s="30">
        <f>IFERROR(VLOOKUP(B31,[3]_3TOsiptel!$A:$F,6,0),0)</f>
        <v>94</v>
      </c>
      <c r="D31" s="30">
        <f>+VLOOKUP(B31,[2]_1TOsiptel!$A:$F,6,0)</f>
        <v>3869</v>
      </c>
      <c r="E31" s="31">
        <f t="shared" si="0"/>
        <v>2.429568363918325E-2</v>
      </c>
    </row>
    <row r="32" spans="2:5" x14ac:dyDescent="0.2">
      <c r="B32" s="29" t="s">
        <v>88</v>
      </c>
      <c r="C32" s="30">
        <f>IFERROR(VLOOKUP(B32,[3]_3TOsiptel!$A:$F,6,0),0)</f>
        <v>613</v>
      </c>
      <c r="D32" s="30">
        <f>+VLOOKUP(B32,[2]_1TOsiptel!$A:$F,6,0)</f>
        <v>14174</v>
      </c>
      <c r="E32" s="31">
        <f t="shared" si="0"/>
        <v>4.3248200931282628E-2</v>
      </c>
    </row>
    <row r="33" spans="2:5" x14ac:dyDescent="0.2">
      <c r="B33" s="29" t="s">
        <v>90</v>
      </c>
      <c r="C33" s="30">
        <f>IFERROR(VLOOKUP(B33,[3]_3TOsiptel!$A:$F,6,0),0)</f>
        <v>934</v>
      </c>
      <c r="D33" s="30">
        <f>+VLOOKUP(B33,[2]_1TOsiptel!$A:$F,6,0)</f>
        <v>26656</v>
      </c>
      <c r="E33" s="31">
        <f t="shared" si="0"/>
        <v>3.50390156062425E-2</v>
      </c>
    </row>
    <row r="34" spans="2:5" x14ac:dyDescent="0.2">
      <c r="B34" s="29" t="s">
        <v>93</v>
      </c>
      <c r="C34" s="30">
        <f>IFERROR(VLOOKUP(B34,[3]_3TOsiptel!$A:$F,6,0),0)</f>
        <v>321</v>
      </c>
      <c r="D34" s="30">
        <f>+VLOOKUP(B34,[2]_1TOsiptel!$A:$F,6,0)</f>
        <v>9657</v>
      </c>
      <c r="E34" s="31">
        <f t="shared" si="0"/>
        <v>3.3240136688412553E-2</v>
      </c>
    </row>
    <row r="35" spans="2:5" x14ac:dyDescent="0.2">
      <c r="B35" s="29" t="s">
        <v>92</v>
      </c>
      <c r="C35" s="30">
        <f>IFERROR(VLOOKUP(B35,[3]_3TOsiptel!$A:$F,6,0),0)</f>
        <v>0</v>
      </c>
      <c r="D35" s="30" t="s">
        <v>95</v>
      </c>
      <c r="E35" s="31">
        <f t="shared" si="0"/>
        <v>0</v>
      </c>
    </row>
    <row r="36" spans="2:5" x14ac:dyDescent="0.2">
      <c r="B36" s="60" t="s">
        <v>69</v>
      </c>
      <c r="C36" s="30">
        <f>IFERROR(VLOOKUP(B36,[3]_3TOsiptel!$A:$F,6,0),0)</f>
        <v>4</v>
      </c>
      <c r="D36" s="30">
        <f>+VLOOKUP(B36,[2]_1TOsiptel!$A:$F,6,0)</f>
        <v>1522</v>
      </c>
      <c r="E36" s="31">
        <f t="shared" si="0"/>
        <v>2.6281208935611039E-3</v>
      </c>
    </row>
    <row r="37" spans="2:5" x14ac:dyDescent="0.2">
      <c r="B37" s="29" t="s">
        <v>70</v>
      </c>
      <c r="C37" s="30">
        <f>IFERROR(VLOOKUP(B37,[3]_3TOsiptel!$A:$F,6,0),0)</f>
        <v>355</v>
      </c>
      <c r="D37" s="30">
        <f>+VLOOKUP(B37,[2]_1TOsiptel!$A:$F,6,0)</f>
        <v>9039</v>
      </c>
      <c r="E37" s="31">
        <f t="shared" si="0"/>
        <v>3.9274256001770105E-2</v>
      </c>
    </row>
    <row r="38" spans="2:5" x14ac:dyDescent="0.2">
      <c r="B38" s="29" t="s">
        <v>71</v>
      </c>
      <c r="C38" s="30">
        <f>IFERROR(VLOOKUP(B38,[3]_3TOsiptel!$A:$F,6,0),0)</f>
        <v>291</v>
      </c>
      <c r="D38" s="30">
        <f>+VLOOKUP(B38,[2]_1TOsiptel!$A:$F,6,0)</f>
        <v>5884</v>
      </c>
      <c r="E38" s="31">
        <f t="shared" si="0"/>
        <v>4.9456152277362338E-2</v>
      </c>
    </row>
    <row r="39" spans="2:5" x14ac:dyDescent="0.2">
      <c r="B39" s="29" t="s">
        <v>72</v>
      </c>
      <c r="C39" s="30">
        <f>IFERROR(VLOOKUP(B39,[3]_3TOsiptel!$A:$F,6,0),0)</f>
        <v>169</v>
      </c>
      <c r="D39" s="30">
        <f>+VLOOKUP(B39,[2]_1TOsiptel!$A:$F,6,0)</f>
        <v>4610</v>
      </c>
      <c r="E39" s="31">
        <f t="shared" si="0"/>
        <v>3.6659436008676792E-2</v>
      </c>
    </row>
    <row r="40" spans="2:5" x14ac:dyDescent="0.2">
      <c r="B40" s="29" t="s">
        <v>73</v>
      </c>
      <c r="C40" s="30">
        <f>IFERROR(VLOOKUP(B40,[3]_3TOsiptel!$A:$F,6,0),0)</f>
        <v>144</v>
      </c>
      <c r="D40" s="30">
        <f>+VLOOKUP(B40,[2]_1TOsiptel!$A:$F,6,0)</f>
        <v>9805</v>
      </c>
      <c r="E40" s="31">
        <f t="shared" si="0"/>
        <v>1.4686384497705252E-2</v>
      </c>
    </row>
    <row r="41" spans="2:5" x14ac:dyDescent="0.2">
      <c r="B41" s="29" t="s">
        <v>74</v>
      </c>
      <c r="C41" s="30">
        <f>IFERROR(VLOOKUP(B41,[3]_3TOsiptel!$A:$F,6,0),0)</f>
        <v>154</v>
      </c>
      <c r="D41" s="30">
        <f>+VLOOKUP(B41,[2]_1TOsiptel!$A:$F,6,0)</f>
        <v>5138</v>
      </c>
      <c r="E41" s="31">
        <f t="shared" si="0"/>
        <v>2.9972752043596729E-2</v>
      </c>
    </row>
    <row r="42" spans="2:5" x14ac:dyDescent="0.2">
      <c r="B42" s="29" t="s">
        <v>75</v>
      </c>
      <c r="C42" s="30">
        <f>IFERROR(VLOOKUP(B42,[3]_3TOsiptel!$A:$F,6,0),0)</f>
        <v>247</v>
      </c>
      <c r="D42" s="30">
        <f>+VLOOKUP(B42,[2]_1TOsiptel!$A:$F,6,0)</f>
        <v>4777</v>
      </c>
      <c r="E42" s="31">
        <f t="shared" si="0"/>
        <v>5.1706091689344778E-2</v>
      </c>
    </row>
    <row r="43" spans="2:5" x14ac:dyDescent="0.2">
      <c r="B43" s="29" t="s">
        <v>76</v>
      </c>
      <c r="C43" s="30">
        <f>IFERROR(VLOOKUP(B43,[3]_3TOsiptel!$A:$F,6,0),0)</f>
        <v>56</v>
      </c>
      <c r="D43" s="30">
        <f>+VLOOKUP(B43,[2]_1TOsiptel!$A:$F,6,0)</f>
        <v>3590</v>
      </c>
      <c r="E43" s="31">
        <f t="shared" si="0"/>
        <v>1.5598885793871866E-2</v>
      </c>
    </row>
    <row r="44" spans="2:5" x14ac:dyDescent="0.2">
      <c r="B44" s="29" t="s">
        <v>77</v>
      </c>
      <c r="C44" s="30">
        <f>IFERROR(VLOOKUP(B44,[3]_3TOsiptel!$A:$F,6,0),0)</f>
        <v>0</v>
      </c>
      <c r="D44" s="30" t="s">
        <v>95</v>
      </c>
      <c r="E44" s="31">
        <f t="shared" si="0"/>
        <v>0</v>
      </c>
    </row>
    <row r="45" spans="2:5" x14ac:dyDescent="0.2">
      <c r="B45" s="29" t="s">
        <v>78</v>
      </c>
      <c r="C45" s="30">
        <f>IFERROR(VLOOKUP(B45,[3]_3TOsiptel!$A:$F,6,0),0)</f>
        <v>105</v>
      </c>
      <c r="D45" s="30">
        <f>+VLOOKUP(B45,[2]_1TOsiptel!$A:$F,6,0)</f>
        <v>5029</v>
      </c>
      <c r="E45" s="31">
        <f t="shared" si="0"/>
        <v>2.0878902366275601E-2</v>
      </c>
    </row>
    <row r="46" spans="2:5" x14ac:dyDescent="0.2">
      <c r="B46" s="29" t="s">
        <v>79</v>
      </c>
      <c r="C46" s="30">
        <f>IFERROR(VLOOKUP(B46,[3]_3TOsiptel!$A:$F,6,0),0)</f>
        <v>30</v>
      </c>
      <c r="D46" s="30">
        <f>+VLOOKUP(B46,[2]_1TOsiptel!$A:$F,6,0)</f>
        <v>3147</v>
      </c>
      <c r="E46" s="31">
        <f t="shared" si="0"/>
        <v>9.5328884652049577E-3</v>
      </c>
    </row>
    <row r="47" spans="2:5" x14ac:dyDescent="0.2">
      <c r="B47" s="29" t="s">
        <v>80</v>
      </c>
      <c r="C47" s="30">
        <f>IFERROR(VLOOKUP(B47,[3]_3TOsiptel!$A:$F,6,0),0)</f>
        <v>58</v>
      </c>
      <c r="D47" s="30">
        <f>+VLOOKUP(B47,[2]_1TOsiptel!$A:$F,6,0)</f>
        <v>6647</v>
      </c>
      <c r="E47" s="31">
        <f t="shared" si="0"/>
        <v>8.7257409357604926E-3</v>
      </c>
    </row>
    <row r="48" spans="2:5" x14ac:dyDescent="0.2">
      <c r="B48" s="60" t="s">
        <v>81</v>
      </c>
      <c r="C48" s="30">
        <f>IFERROR(VLOOKUP(B48,[3]_3TOsiptel!$A:$F,6,0),0)</f>
        <v>13</v>
      </c>
      <c r="D48" s="30">
        <f>+VLOOKUP(B48,[2]_1TOsiptel!$A:$F,6,0)</f>
        <v>2688</v>
      </c>
      <c r="E48" s="31">
        <f t="shared" si="0"/>
        <v>4.836309523809524E-3</v>
      </c>
    </row>
    <row r="49" spans="2:5" x14ac:dyDescent="0.2">
      <c r="B49" s="15"/>
      <c r="C49" s="64">
        <f>SUM(C14:C48)</f>
        <v>6608</v>
      </c>
      <c r="D49" s="64">
        <f>SUM(D14:D48)</f>
        <v>226182</v>
      </c>
      <c r="E49" s="32">
        <f>IFERROR((C49/D49),0)</f>
        <v>2.9215410598544534E-2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3"/>
  <sheetViews>
    <sheetView showGridLines="0" zoomScale="85" zoomScaleNormal="85" workbookViewId="0">
      <selection activeCell="G19" sqref="G19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7" x14ac:dyDescent="0.25">
      <c r="B2" s="67" t="s">
        <v>83</v>
      </c>
      <c r="C2" s="67"/>
      <c r="D2" s="67"/>
      <c r="E2" s="67"/>
    </row>
    <row r="3" spans="2:7" ht="15" customHeight="1" x14ac:dyDescent="0.25">
      <c r="B3" s="74" t="s">
        <v>84</v>
      </c>
      <c r="C3" s="74"/>
      <c r="D3" s="74"/>
      <c r="E3" s="74"/>
    </row>
    <row r="4" spans="2:7" x14ac:dyDescent="0.25">
      <c r="B4" s="67" t="s">
        <v>1</v>
      </c>
      <c r="C4" s="67"/>
      <c r="D4" s="67"/>
      <c r="E4" s="67"/>
    </row>
    <row r="5" spans="2:7" x14ac:dyDescent="0.25">
      <c r="D5" s="2"/>
      <c r="E5" s="2"/>
    </row>
    <row r="6" spans="2:7" x14ac:dyDescent="0.25">
      <c r="B6" s="25" t="s">
        <v>2</v>
      </c>
      <c r="C6" t="s">
        <v>87</v>
      </c>
      <c r="D6" s="26"/>
    </row>
    <row r="7" spans="2:7" x14ac:dyDescent="0.25">
      <c r="B7" s="25" t="s">
        <v>3</v>
      </c>
      <c r="C7" s="41">
        <v>2018</v>
      </c>
      <c r="D7" s="26"/>
    </row>
    <row r="8" spans="2:7" x14ac:dyDescent="0.25">
      <c r="B8" s="25" t="s">
        <v>4</v>
      </c>
      <c r="C8" t="s">
        <v>125</v>
      </c>
      <c r="D8" s="26"/>
    </row>
    <row r="9" spans="2:7" ht="15" customHeight="1" x14ac:dyDescent="0.25">
      <c r="B9" s="25" t="s">
        <v>6</v>
      </c>
      <c r="C9" s="75" t="s">
        <v>30</v>
      </c>
      <c r="D9" s="75"/>
      <c r="E9" s="75"/>
    </row>
    <row r="10" spans="2:7" ht="15" customHeight="1" x14ac:dyDescent="0.25">
      <c r="B10" s="25" t="s">
        <v>5</v>
      </c>
      <c r="C10" s="73" t="s">
        <v>31</v>
      </c>
      <c r="D10" s="73"/>
      <c r="E10" s="73"/>
    </row>
    <row r="11" spans="2:7" x14ac:dyDescent="0.25">
      <c r="B11" s="25"/>
      <c r="C11" s="73"/>
      <c r="D11" s="73"/>
      <c r="E11" s="73"/>
    </row>
    <row r="13" spans="2:7" ht="30" x14ac:dyDescent="0.25">
      <c r="B13" s="51" t="s">
        <v>32</v>
      </c>
      <c r="C13" s="33" t="s">
        <v>33</v>
      </c>
      <c r="D13" s="33" t="s">
        <v>34</v>
      </c>
      <c r="E13" s="6" t="s">
        <v>35</v>
      </c>
    </row>
    <row r="14" spans="2:7" x14ac:dyDescent="0.25">
      <c r="B14" s="38" t="s">
        <v>85</v>
      </c>
      <c r="C14" s="47">
        <v>116</v>
      </c>
      <c r="D14" s="47">
        <v>3985</v>
      </c>
      <c r="E14" s="52">
        <f>IFERROR(C14/D14,"")</f>
        <v>2.9109159347553325E-2</v>
      </c>
      <c r="G14" s="55"/>
    </row>
    <row r="15" spans="2:7" x14ac:dyDescent="0.25">
      <c r="B15" s="38" t="s">
        <v>86</v>
      </c>
      <c r="C15" s="47">
        <v>910</v>
      </c>
      <c r="D15" s="47">
        <v>58775</v>
      </c>
      <c r="E15" s="52">
        <f>IFERROR(C15/D15,"")</f>
        <v>1.5482773287962569E-2</v>
      </c>
      <c r="G15" s="55"/>
    </row>
    <row r="16" spans="2:7" x14ac:dyDescent="0.25">
      <c r="B16" s="38" t="s">
        <v>48</v>
      </c>
      <c r="C16" s="47">
        <v>21308</v>
      </c>
      <c r="D16" s="47">
        <v>808729</v>
      </c>
      <c r="E16" s="52">
        <f>IFERROR(C16/D16,"")</f>
        <v>2.6347515669649536E-2</v>
      </c>
      <c r="G16" s="56"/>
    </row>
    <row r="17" spans="2:7" x14ac:dyDescent="0.25">
      <c r="B17" s="16" t="s">
        <v>10</v>
      </c>
      <c r="C17" s="53">
        <f>SUM(C14:C16)</f>
        <v>22334</v>
      </c>
      <c r="D17" s="53">
        <f>SUM(D14:D16)</f>
        <v>871489</v>
      </c>
      <c r="E17" s="54">
        <f>IFERROR(C17/D17,0)</f>
        <v>2.5627403214498405E-2</v>
      </c>
      <c r="G17" s="56"/>
    </row>
    <row r="18" spans="2:7" x14ac:dyDescent="0.25">
      <c r="G18" s="56"/>
    </row>
    <row r="19" spans="2:7" x14ac:dyDescent="0.25">
      <c r="C19" s="56"/>
      <c r="F19" t="s">
        <v>124</v>
      </c>
      <c r="G19" s="55"/>
    </row>
    <row r="20" spans="2:7" x14ac:dyDescent="0.25">
      <c r="C20" s="56"/>
      <c r="D20" s="57"/>
      <c r="G20" s="55"/>
    </row>
    <row r="21" spans="2:7" x14ac:dyDescent="0.25">
      <c r="D21" s="57"/>
      <c r="E21" t="s">
        <v>124</v>
      </c>
      <c r="G21" s="55"/>
    </row>
    <row r="22" spans="2:7" x14ac:dyDescent="0.25">
      <c r="D22" s="57"/>
      <c r="G22" s="55"/>
    </row>
    <row r="23" spans="2:7" x14ac:dyDescent="0.25">
      <c r="D23" s="57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4FE30-496B-47F4-996A-C5183784C9B1}">
  <dimension ref="B2:I23"/>
  <sheetViews>
    <sheetView showGridLines="0" zoomScale="70" zoomScaleNormal="70" workbookViewId="0">
      <selection activeCell="H24" sqref="H24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7" t="s">
        <v>36</v>
      </c>
      <c r="C2" s="67"/>
      <c r="D2" s="67"/>
      <c r="E2" s="67"/>
    </row>
    <row r="3" spans="2:9" ht="15" customHeight="1" x14ac:dyDescent="0.25">
      <c r="B3" s="74" t="s">
        <v>37</v>
      </c>
      <c r="C3" s="74"/>
      <c r="D3" s="74"/>
      <c r="E3" s="74"/>
    </row>
    <row r="4" spans="2:9" x14ac:dyDescent="0.25">
      <c r="B4" s="67" t="s">
        <v>1</v>
      </c>
      <c r="C4" s="67"/>
      <c r="D4" s="67"/>
      <c r="E4" s="67"/>
    </row>
    <row r="5" spans="2:9" x14ac:dyDescent="0.25">
      <c r="B5" s="62"/>
      <c r="C5" s="62"/>
      <c r="D5" s="62"/>
      <c r="E5" s="62"/>
    </row>
    <row r="6" spans="2:9" x14ac:dyDescent="0.25">
      <c r="B6" t="s">
        <v>2</v>
      </c>
      <c r="C6" t="s">
        <v>87</v>
      </c>
    </row>
    <row r="7" spans="2:9" x14ac:dyDescent="0.25">
      <c r="B7" t="s">
        <v>3</v>
      </c>
      <c r="C7" s="61">
        <v>2018</v>
      </c>
    </row>
    <row r="8" spans="2:9" x14ac:dyDescent="0.25">
      <c r="B8" t="s">
        <v>4</v>
      </c>
      <c r="C8" t="s">
        <v>125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69" t="s">
        <v>39</v>
      </c>
      <c r="D10" s="69"/>
      <c r="E10" s="69"/>
    </row>
    <row r="12" spans="2:9" ht="56.2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9" x14ac:dyDescent="0.25">
      <c r="B13" s="38">
        <v>123</v>
      </c>
      <c r="C13" s="47">
        <v>1591112</v>
      </c>
      <c r="D13" s="47">
        <v>1591112</v>
      </c>
      <c r="E13" s="58">
        <v>1</v>
      </c>
      <c r="I13" s="49"/>
    </row>
    <row r="14" spans="2:9" x14ac:dyDescent="0.25">
      <c r="B14" s="50">
        <v>102</v>
      </c>
      <c r="C14" s="47">
        <v>12208</v>
      </c>
      <c r="D14" s="47">
        <v>12208</v>
      </c>
      <c r="E14" s="58">
        <v>1</v>
      </c>
      <c r="I14" s="49"/>
    </row>
    <row r="15" spans="2:9" x14ac:dyDescent="0.25">
      <c r="B15" s="50">
        <v>103</v>
      </c>
      <c r="C15" s="47">
        <v>67183</v>
      </c>
      <c r="D15" s="47">
        <v>67183</v>
      </c>
      <c r="E15" s="58">
        <v>1</v>
      </c>
      <c r="I15" s="49"/>
    </row>
    <row r="16" spans="2:9" ht="48.75" customHeight="1" x14ac:dyDescent="0.25">
      <c r="B16" s="18" t="s">
        <v>47</v>
      </c>
      <c r="C16" s="19" t="s">
        <v>44</v>
      </c>
      <c r="D16" s="36" t="s">
        <v>45</v>
      </c>
      <c r="E16" s="18" t="s">
        <v>46</v>
      </c>
    </row>
    <row r="17" spans="2:5" x14ac:dyDescent="0.25">
      <c r="B17" s="38">
        <v>123</v>
      </c>
      <c r="C17" s="47">
        <v>659131</v>
      </c>
      <c r="D17" s="47">
        <v>808729</v>
      </c>
      <c r="E17" s="48">
        <v>0.81502085370995725</v>
      </c>
    </row>
    <row r="18" spans="2:5" x14ac:dyDescent="0.25">
      <c r="B18" s="50">
        <v>102</v>
      </c>
      <c r="C18" s="47">
        <v>3579</v>
      </c>
      <c r="D18" s="47">
        <v>3985</v>
      </c>
      <c r="E18" s="48">
        <v>0.89811794228356334</v>
      </c>
    </row>
    <row r="19" spans="2:5" x14ac:dyDescent="0.25">
      <c r="B19" s="38">
        <v>103</v>
      </c>
      <c r="C19" s="47">
        <v>55570</v>
      </c>
      <c r="D19" s="47">
        <v>58775</v>
      </c>
      <c r="E19" s="48">
        <v>0.94547001276052745</v>
      </c>
    </row>
    <row r="22" spans="2:5" x14ac:dyDescent="0.25">
      <c r="B22" s="34" t="s">
        <v>123</v>
      </c>
      <c r="C22" s="34"/>
      <c r="D22" s="34"/>
      <c r="E22" s="34"/>
    </row>
    <row r="23" spans="2:5" x14ac:dyDescent="0.25">
      <c r="B23" s="34" t="s">
        <v>82</v>
      </c>
      <c r="C23" s="34"/>
      <c r="D23" s="34"/>
      <c r="E23" s="34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ubenitest</dc:creator>
  <cp:lastModifiedBy>Montes Ramirez, Aylin</cp:lastModifiedBy>
  <dcterms:created xsi:type="dcterms:W3CDTF">2013-11-15T20:02:00Z</dcterms:created>
  <dcterms:modified xsi:type="dcterms:W3CDTF">2019-01-22T18:14:10Z</dcterms:modified>
</cp:coreProperties>
</file>