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7\2017-09\"/>
    </mc:Choice>
  </mc:AlternateContent>
  <xr:revisionPtr revIDLastSave="0" documentId="13_ncr:1_{ACAB317F-C52F-49BA-8CE5-714FE6056EEF}" xr6:coauthVersionLast="41" xr6:coauthVersionMax="41" xr10:uidLastSave="{00000000-0000-0000-0000-000000000000}"/>
  <bookViews>
    <workbookView xWindow="-120" yWindow="-120" windowWidth="20730" windowHeight="11160" tabRatio="585" xr2:uid="{00000000-000D-0000-FFFF-FFFF00000000}"/>
  </bookViews>
  <sheets>
    <sheet name="Anexo F (CSA)" sheetId="8" r:id="rId1"/>
    <sheet name="Anexo G (TEAP)" sheetId="18" r:id="rId2"/>
    <sheet name="Anexo H (DAP)" sheetId="19" r:id="rId3"/>
    <sheet name="Anexo I (CAT)" sheetId="6" r:id="rId4"/>
    <sheet name="Anexo J (AVH)" sheetId="15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9" l="1"/>
  <c r="C48" i="19"/>
  <c r="E48" i="19" s="1"/>
  <c r="D47" i="19"/>
  <c r="E47" i="19" s="1"/>
  <c r="C47" i="19"/>
  <c r="D46" i="19"/>
  <c r="C46" i="19"/>
  <c r="E46" i="19" s="1"/>
  <c r="D45" i="19"/>
  <c r="C45" i="19"/>
  <c r="E45" i="19" s="1"/>
  <c r="E44" i="19"/>
  <c r="D43" i="19"/>
  <c r="C43" i="19"/>
  <c r="E43" i="19" s="1"/>
  <c r="D42" i="19"/>
  <c r="C42" i="19"/>
  <c r="E42" i="19" s="1"/>
  <c r="D41" i="19"/>
  <c r="E41" i="19" s="1"/>
  <c r="C41" i="19"/>
  <c r="D40" i="19"/>
  <c r="C40" i="19"/>
  <c r="E40" i="19" s="1"/>
  <c r="D39" i="19"/>
  <c r="C39" i="19"/>
  <c r="E39" i="19" s="1"/>
  <c r="E38" i="19"/>
  <c r="D38" i="19"/>
  <c r="C38" i="19"/>
  <c r="D37" i="19"/>
  <c r="C37" i="19"/>
  <c r="E37" i="19" s="1"/>
  <c r="D36" i="19"/>
  <c r="C36" i="19"/>
  <c r="E36" i="19" s="1"/>
  <c r="D35" i="19"/>
  <c r="C35" i="19"/>
  <c r="E35" i="19" s="1"/>
  <c r="D34" i="19"/>
  <c r="C34" i="19"/>
  <c r="E34" i="19" s="1"/>
  <c r="D33" i="19"/>
  <c r="E33" i="19" s="1"/>
  <c r="C33" i="19"/>
  <c r="D32" i="19"/>
  <c r="C32" i="19"/>
  <c r="E32" i="19" s="1"/>
  <c r="D31" i="19"/>
  <c r="C31" i="19"/>
  <c r="E31" i="19" s="1"/>
  <c r="E30" i="19"/>
  <c r="D30" i="19"/>
  <c r="C30" i="19"/>
  <c r="D29" i="19"/>
  <c r="C29" i="19"/>
  <c r="E29" i="19" s="1"/>
  <c r="D28" i="19"/>
  <c r="C28" i="19"/>
  <c r="E28" i="19" s="1"/>
  <c r="E27" i="19"/>
  <c r="D26" i="19"/>
  <c r="C26" i="19"/>
  <c r="E26" i="19" s="1"/>
  <c r="D25" i="19"/>
  <c r="C25" i="19"/>
  <c r="E25" i="19" s="1"/>
  <c r="E24" i="19"/>
  <c r="D24" i="19"/>
  <c r="C24" i="19"/>
  <c r="D23" i="19"/>
  <c r="C23" i="19"/>
  <c r="E23" i="19" s="1"/>
  <c r="D22" i="19"/>
  <c r="C22" i="19"/>
  <c r="E22" i="19" s="1"/>
  <c r="E21" i="19"/>
  <c r="D21" i="19"/>
  <c r="C21" i="19"/>
  <c r="D20" i="19"/>
  <c r="C20" i="19"/>
  <c r="E20" i="19" s="1"/>
  <c r="D19" i="19"/>
  <c r="E19" i="19" s="1"/>
  <c r="C19" i="19"/>
  <c r="D18" i="19"/>
  <c r="C18" i="19"/>
  <c r="E18" i="19" s="1"/>
  <c r="D17" i="19"/>
  <c r="C17" i="19"/>
  <c r="E17" i="19" s="1"/>
  <c r="E16" i="19"/>
  <c r="D16" i="19"/>
  <c r="C16" i="19"/>
  <c r="D15" i="19"/>
  <c r="C15" i="19"/>
  <c r="E15" i="19" s="1"/>
  <c r="D14" i="19"/>
  <c r="D49" i="19" s="1"/>
  <c r="C14" i="19"/>
  <c r="C49" i="19" s="1"/>
  <c r="G116" i="18"/>
  <c r="F116" i="18"/>
  <c r="E116" i="18"/>
  <c r="D116" i="18"/>
  <c r="H116" i="18" s="1"/>
  <c r="G115" i="18"/>
  <c r="G117" i="18" s="1"/>
  <c r="F115" i="18"/>
  <c r="F117" i="18" s="1"/>
  <c r="E115" i="18"/>
  <c r="E117" i="18" s="1"/>
  <c r="D115" i="18"/>
  <c r="H115" i="18" s="1"/>
  <c r="G114" i="18"/>
  <c r="G113" i="18"/>
  <c r="F113" i="18"/>
  <c r="E113" i="18"/>
  <c r="D113" i="18"/>
  <c r="H113" i="18" s="1"/>
  <c r="G112" i="18"/>
  <c r="F112" i="18"/>
  <c r="F114" i="18" s="1"/>
  <c r="E112" i="18"/>
  <c r="E114" i="18" s="1"/>
  <c r="D112" i="18"/>
  <c r="H112" i="18" s="1"/>
  <c r="G111" i="18"/>
  <c r="F111" i="18"/>
  <c r="G110" i="18"/>
  <c r="F110" i="18"/>
  <c r="E110" i="18"/>
  <c r="D110" i="18"/>
  <c r="H110" i="18" s="1"/>
  <c r="H109" i="18"/>
  <c r="G109" i="18"/>
  <c r="F109" i="18"/>
  <c r="E109" i="18"/>
  <c r="E111" i="18" s="1"/>
  <c r="D109" i="18"/>
  <c r="D111" i="18" s="1"/>
  <c r="F108" i="18"/>
  <c r="E108" i="18"/>
  <c r="G107" i="18"/>
  <c r="F107" i="18"/>
  <c r="E107" i="18"/>
  <c r="D107" i="18"/>
  <c r="H107" i="18" s="1"/>
  <c r="G106" i="18"/>
  <c r="H106" i="18" s="1"/>
  <c r="F106" i="18"/>
  <c r="E106" i="18"/>
  <c r="D106" i="18"/>
  <c r="D108" i="18" s="1"/>
  <c r="H104" i="18"/>
  <c r="H103" i="18"/>
  <c r="H105" i="18" s="1"/>
  <c r="G102" i="18"/>
  <c r="G101" i="18"/>
  <c r="F101" i="18"/>
  <c r="E101" i="18"/>
  <c r="D101" i="18"/>
  <c r="H101" i="18" s="1"/>
  <c r="G100" i="18"/>
  <c r="F100" i="18"/>
  <c r="F102" i="18" s="1"/>
  <c r="E100" i="18"/>
  <c r="E102" i="18" s="1"/>
  <c r="D100" i="18"/>
  <c r="H100" i="18" s="1"/>
  <c r="G99" i="18"/>
  <c r="F99" i="18"/>
  <c r="G98" i="18"/>
  <c r="F98" i="18"/>
  <c r="E98" i="18"/>
  <c r="D98" i="18"/>
  <c r="H98" i="18" s="1"/>
  <c r="H97" i="18"/>
  <c r="G97" i="18"/>
  <c r="F97" i="18"/>
  <c r="E97" i="18"/>
  <c r="E99" i="18" s="1"/>
  <c r="D97" i="18"/>
  <c r="D99" i="18" s="1"/>
  <c r="F96" i="18"/>
  <c r="E96" i="18"/>
  <c r="G95" i="18"/>
  <c r="F95" i="18"/>
  <c r="E95" i="18"/>
  <c r="D95" i="18"/>
  <c r="H95" i="18" s="1"/>
  <c r="G94" i="18"/>
  <c r="H94" i="18" s="1"/>
  <c r="H96" i="18" s="1"/>
  <c r="F94" i="18"/>
  <c r="E94" i="18"/>
  <c r="D94" i="18"/>
  <c r="D96" i="18" s="1"/>
  <c r="E93" i="18"/>
  <c r="D93" i="18"/>
  <c r="G92" i="18"/>
  <c r="F92" i="18"/>
  <c r="E92" i="18"/>
  <c r="D92" i="18"/>
  <c r="H92" i="18" s="1"/>
  <c r="G91" i="18"/>
  <c r="G93" i="18" s="1"/>
  <c r="F91" i="18"/>
  <c r="F93" i="18" s="1"/>
  <c r="E91" i="18"/>
  <c r="D91" i="18"/>
  <c r="D90" i="18"/>
  <c r="H89" i="18"/>
  <c r="G89" i="18"/>
  <c r="F89" i="18"/>
  <c r="E89" i="18"/>
  <c r="D89" i="18"/>
  <c r="G88" i="18"/>
  <c r="G90" i="18" s="1"/>
  <c r="F88" i="18"/>
  <c r="F90" i="18" s="1"/>
  <c r="E88" i="18"/>
  <c r="H88" i="18" s="1"/>
  <c r="H90" i="18" s="1"/>
  <c r="D88" i="18"/>
  <c r="G86" i="18"/>
  <c r="H86" i="18" s="1"/>
  <c r="F86" i="18"/>
  <c r="E86" i="18"/>
  <c r="D86" i="18"/>
  <c r="G85" i="18"/>
  <c r="G87" i="18" s="1"/>
  <c r="F85" i="18"/>
  <c r="F87" i="18" s="1"/>
  <c r="E85" i="18"/>
  <c r="E87" i="18" s="1"/>
  <c r="D85" i="18"/>
  <c r="H85" i="18" s="1"/>
  <c r="G83" i="18"/>
  <c r="F83" i="18"/>
  <c r="E83" i="18"/>
  <c r="D83" i="18"/>
  <c r="H83" i="18" s="1"/>
  <c r="G82" i="18"/>
  <c r="G84" i="18" s="1"/>
  <c r="F82" i="18"/>
  <c r="F84" i="18" s="1"/>
  <c r="E82" i="18"/>
  <c r="E84" i="18" s="1"/>
  <c r="D82" i="18"/>
  <c r="H82" i="18" s="1"/>
  <c r="H84" i="18" s="1"/>
  <c r="G80" i="18"/>
  <c r="F80" i="18"/>
  <c r="E80" i="18"/>
  <c r="H80" i="18" s="1"/>
  <c r="D80" i="18"/>
  <c r="G79" i="18"/>
  <c r="G81" i="18" s="1"/>
  <c r="F79" i="18"/>
  <c r="F81" i="18" s="1"/>
  <c r="E79" i="18"/>
  <c r="E81" i="18" s="1"/>
  <c r="D79" i="18"/>
  <c r="H79" i="18" s="1"/>
  <c r="G78" i="18"/>
  <c r="G77" i="18"/>
  <c r="F77" i="18"/>
  <c r="E77" i="18"/>
  <c r="D77" i="18"/>
  <c r="H77" i="18" s="1"/>
  <c r="G76" i="18"/>
  <c r="F76" i="18"/>
  <c r="F78" i="18" s="1"/>
  <c r="E76" i="18"/>
  <c r="E78" i="18" s="1"/>
  <c r="D76" i="18"/>
  <c r="H76" i="18" s="1"/>
  <c r="G75" i="18"/>
  <c r="F75" i="18"/>
  <c r="G74" i="18"/>
  <c r="F74" i="18"/>
  <c r="E74" i="18"/>
  <c r="D74" i="18"/>
  <c r="H74" i="18" s="1"/>
  <c r="H73" i="18"/>
  <c r="H75" i="18" s="1"/>
  <c r="G73" i="18"/>
  <c r="F73" i="18"/>
  <c r="E73" i="18"/>
  <c r="E75" i="18" s="1"/>
  <c r="D73" i="18"/>
  <c r="D75" i="18" s="1"/>
  <c r="F72" i="18"/>
  <c r="E72" i="18"/>
  <c r="G71" i="18"/>
  <c r="F71" i="18"/>
  <c r="E71" i="18"/>
  <c r="D71" i="18"/>
  <c r="H71" i="18" s="1"/>
  <c r="G70" i="18"/>
  <c r="H70" i="18" s="1"/>
  <c r="H72" i="18" s="1"/>
  <c r="F70" i="18"/>
  <c r="E70" i="18"/>
  <c r="D70" i="18"/>
  <c r="D72" i="18" s="1"/>
  <c r="E69" i="18"/>
  <c r="D69" i="18"/>
  <c r="G68" i="18"/>
  <c r="F68" i="18"/>
  <c r="E68" i="18"/>
  <c r="D68" i="18"/>
  <c r="H68" i="18" s="1"/>
  <c r="G67" i="18"/>
  <c r="G69" i="18" s="1"/>
  <c r="F67" i="18"/>
  <c r="F69" i="18" s="1"/>
  <c r="E67" i="18"/>
  <c r="H67" i="18" s="1"/>
  <c r="D67" i="18"/>
  <c r="D66" i="18"/>
  <c r="H65" i="18"/>
  <c r="G65" i="18"/>
  <c r="F65" i="18"/>
  <c r="E65" i="18"/>
  <c r="D65" i="18"/>
  <c r="G64" i="18"/>
  <c r="G66" i="18" s="1"/>
  <c r="F64" i="18"/>
  <c r="F66" i="18" s="1"/>
  <c r="E64" i="18"/>
  <c r="E66" i="18" s="1"/>
  <c r="D64" i="18"/>
  <c r="H64" i="18" s="1"/>
  <c r="H66" i="18" s="1"/>
  <c r="G62" i="18"/>
  <c r="H62" i="18" s="1"/>
  <c r="F62" i="18"/>
  <c r="E62" i="18"/>
  <c r="D62" i="18"/>
  <c r="G61" i="18"/>
  <c r="G63" i="18" s="1"/>
  <c r="F61" i="18"/>
  <c r="F63" i="18" s="1"/>
  <c r="E61" i="18"/>
  <c r="E63" i="18" s="1"/>
  <c r="D61" i="18"/>
  <c r="H61" i="18" s="1"/>
  <c r="G59" i="18"/>
  <c r="F59" i="18"/>
  <c r="E59" i="18"/>
  <c r="H59" i="18" s="1"/>
  <c r="D59" i="18"/>
  <c r="G58" i="18"/>
  <c r="G60" i="18" s="1"/>
  <c r="F58" i="18"/>
  <c r="F60" i="18" s="1"/>
  <c r="E58" i="18"/>
  <c r="E60" i="18" s="1"/>
  <c r="D58" i="18"/>
  <c r="H58" i="18" s="1"/>
  <c r="G57" i="18"/>
  <c r="G56" i="18"/>
  <c r="F56" i="18"/>
  <c r="E56" i="18"/>
  <c r="D56" i="18"/>
  <c r="H56" i="18" s="1"/>
  <c r="G55" i="18"/>
  <c r="F55" i="18"/>
  <c r="F57" i="18" s="1"/>
  <c r="E55" i="18"/>
  <c r="E57" i="18" s="1"/>
  <c r="D55" i="18"/>
  <c r="H55" i="18" s="1"/>
  <c r="H57" i="18" s="1"/>
  <c r="H53" i="18"/>
  <c r="H54" i="18" s="1"/>
  <c r="H52" i="18"/>
  <c r="G50" i="18"/>
  <c r="H50" i="18" s="1"/>
  <c r="F50" i="18"/>
  <c r="E50" i="18"/>
  <c r="D50" i="18"/>
  <c r="G49" i="18"/>
  <c r="G51" i="18" s="1"/>
  <c r="F49" i="18"/>
  <c r="F51" i="18" s="1"/>
  <c r="E49" i="18"/>
  <c r="E51" i="18" s="1"/>
  <c r="D49" i="18"/>
  <c r="H49" i="18" s="1"/>
  <c r="H51" i="18" s="1"/>
  <c r="G47" i="18"/>
  <c r="F47" i="18"/>
  <c r="E47" i="18"/>
  <c r="H47" i="18" s="1"/>
  <c r="D47" i="18"/>
  <c r="G46" i="18"/>
  <c r="G48" i="18" s="1"/>
  <c r="F46" i="18"/>
  <c r="F48" i="18" s="1"/>
  <c r="E46" i="18"/>
  <c r="E48" i="18" s="1"/>
  <c r="D46" i="18"/>
  <c r="H46" i="18" s="1"/>
  <c r="H48" i="18" s="1"/>
  <c r="G45" i="18"/>
  <c r="G44" i="18"/>
  <c r="F44" i="18"/>
  <c r="E44" i="18"/>
  <c r="D44" i="18"/>
  <c r="H44" i="18" s="1"/>
  <c r="G43" i="18"/>
  <c r="F43" i="18"/>
  <c r="F45" i="18" s="1"/>
  <c r="E43" i="18"/>
  <c r="E45" i="18" s="1"/>
  <c r="D43" i="18"/>
  <c r="H43" i="18" s="1"/>
  <c r="G42" i="18"/>
  <c r="G41" i="18"/>
  <c r="F41" i="18"/>
  <c r="F42" i="18" s="1"/>
  <c r="E41" i="18"/>
  <c r="D41" i="18"/>
  <c r="H41" i="18" s="1"/>
  <c r="G40" i="18"/>
  <c r="F40" i="18"/>
  <c r="E40" i="18"/>
  <c r="E42" i="18" s="1"/>
  <c r="D40" i="18"/>
  <c r="H40" i="18" s="1"/>
  <c r="G39" i="18"/>
  <c r="F39" i="18"/>
  <c r="G38" i="18"/>
  <c r="F38" i="18"/>
  <c r="E38" i="18"/>
  <c r="E39" i="18" s="1"/>
  <c r="D38" i="18"/>
  <c r="H38" i="18" s="1"/>
  <c r="H37" i="18"/>
  <c r="G37" i="18"/>
  <c r="F37" i="18"/>
  <c r="E37" i="18"/>
  <c r="D37" i="18"/>
  <c r="D39" i="18" s="1"/>
  <c r="F36" i="18"/>
  <c r="E36" i="18"/>
  <c r="G35" i="18"/>
  <c r="F35" i="18"/>
  <c r="E35" i="18"/>
  <c r="D35" i="18"/>
  <c r="D36" i="18" s="1"/>
  <c r="G34" i="18"/>
  <c r="H34" i="18" s="1"/>
  <c r="F34" i="18"/>
  <c r="E34" i="18"/>
  <c r="D34" i="18"/>
  <c r="E33" i="18"/>
  <c r="D33" i="18"/>
  <c r="G32" i="18"/>
  <c r="F32" i="18"/>
  <c r="E32" i="18"/>
  <c r="D32" i="18"/>
  <c r="H32" i="18" s="1"/>
  <c r="G31" i="18"/>
  <c r="G33" i="18" s="1"/>
  <c r="F31" i="18"/>
  <c r="F33" i="18" s="1"/>
  <c r="E31" i="18"/>
  <c r="H31" i="18" s="1"/>
  <c r="H33" i="18" s="1"/>
  <c r="D31" i="18"/>
  <c r="D30" i="18"/>
  <c r="H29" i="18"/>
  <c r="G29" i="18"/>
  <c r="F29" i="18"/>
  <c r="E29" i="18"/>
  <c r="D29" i="18"/>
  <c r="G28" i="18"/>
  <c r="G30" i="18" s="1"/>
  <c r="F28" i="18"/>
  <c r="F30" i="18" s="1"/>
  <c r="E28" i="18"/>
  <c r="E30" i="18" s="1"/>
  <c r="D28" i="18"/>
  <c r="H28" i="18" s="1"/>
  <c r="H30" i="18" s="1"/>
  <c r="G26" i="18"/>
  <c r="H26" i="18" s="1"/>
  <c r="F26" i="18"/>
  <c r="E26" i="18"/>
  <c r="D26" i="18"/>
  <c r="G25" i="18"/>
  <c r="G27" i="18" s="1"/>
  <c r="F25" i="18"/>
  <c r="F27" i="18" s="1"/>
  <c r="E25" i="18"/>
  <c r="E27" i="18" s="1"/>
  <c r="D25" i="18"/>
  <c r="H25" i="18" s="1"/>
  <c r="H27" i="18" s="1"/>
  <c r="G23" i="18"/>
  <c r="G119" i="18" s="1"/>
  <c r="F23" i="18"/>
  <c r="F119" i="18" s="1"/>
  <c r="E23" i="18"/>
  <c r="H23" i="18" s="1"/>
  <c r="D23" i="18"/>
  <c r="G22" i="18"/>
  <c r="G24" i="18" s="1"/>
  <c r="F22" i="18"/>
  <c r="F24" i="18" s="1"/>
  <c r="E22" i="18"/>
  <c r="E24" i="18" s="1"/>
  <c r="D22" i="18"/>
  <c r="H22" i="18" s="1"/>
  <c r="G21" i="18"/>
  <c r="G20" i="18"/>
  <c r="F20" i="18"/>
  <c r="E20" i="18"/>
  <c r="D20" i="18"/>
  <c r="H20" i="18" s="1"/>
  <c r="G19" i="18"/>
  <c r="F19" i="18"/>
  <c r="F21" i="18" s="1"/>
  <c r="E19" i="18"/>
  <c r="E21" i="18" s="1"/>
  <c r="D19" i="18"/>
  <c r="H19" i="18" s="1"/>
  <c r="G18" i="18"/>
  <c r="G17" i="18"/>
  <c r="F17" i="18"/>
  <c r="F18" i="18" s="1"/>
  <c r="E17" i="18"/>
  <c r="D17" i="18"/>
  <c r="H17" i="18" s="1"/>
  <c r="H18" i="18" s="1"/>
  <c r="H16" i="18"/>
  <c r="G16" i="18"/>
  <c r="F16" i="18"/>
  <c r="E16" i="18"/>
  <c r="E18" i="18" s="1"/>
  <c r="D16" i="18"/>
  <c r="D18" i="18" s="1"/>
  <c r="G15" i="18"/>
  <c r="F15" i="18"/>
  <c r="G14" i="18"/>
  <c r="G118" i="18" s="1"/>
  <c r="F14" i="18"/>
  <c r="F118" i="18" s="1"/>
  <c r="E14" i="18"/>
  <c r="E15" i="18" s="1"/>
  <c r="D14" i="18"/>
  <c r="H14" i="18" s="1"/>
  <c r="H13" i="18"/>
  <c r="G13" i="18"/>
  <c r="F13" i="18"/>
  <c r="E13" i="18"/>
  <c r="E119" i="18" s="1"/>
  <c r="D13" i="18"/>
  <c r="D119" i="18" s="1"/>
  <c r="H60" i="18" l="1"/>
  <c r="H63" i="18"/>
  <c r="H21" i="18"/>
  <c r="H36" i="18"/>
  <c r="H78" i="18"/>
  <c r="H108" i="18"/>
  <c r="H24" i="18"/>
  <c r="H81" i="18"/>
  <c r="H87" i="18"/>
  <c r="F120" i="18"/>
  <c r="H42" i="18"/>
  <c r="H69" i="18"/>
  <c r="H102" i="18"/>
  <c r="H114" i="18"/>
  <c r="G120" i="18"/>
  <c r="H39" i="18"/>
  <c r="H45" i="18"/>
  <c r="H99" i="18"/>
  <c r="H111" i="18"/>
  <c r="H117" i="18"/>
  <c r="E49" i="19"/>
  <c r="D118" i="18"/>
  <c r="D120" i="18" s="1"/>
  <c r="H15" i="18"/>
  <c r="D27" i="18"/>
  <c r="G36" i="18"/>
  <c r="D51" i="18"/>
  <c r="D63" i="18"/>
  <c r="G72" i="18"/>
  <c r="D87" i="18"/>
  <c r="E90" i="18"/>
  <c r="H91" i="18"/>
  <c r="H93" i="18" s="1"/>
  <c r="G96" i="18"/>
  <c r="G108" i="18"/>
  <c r="E118" i="18"/>
  <c r="E120" i="18" s="1"/>
  <c r="E14" i="19"/>
  <c r="D48" i="18"/>
  <c r="D60" i="18"/>
  <c r="D84" i="18"/>
  <c r="D24" i="18"/>
  <c r="D21" i="18"/>
  <c r="D45" i="18"/>
  <c r="D57" i="18"/>
  <c r="D81" i="18"/>
  <c r="D117" i="18"/>
  <c r="D42" i="18"/>
  <c r="D78" i="18"/>
  <c r="D102" i="18"/>
  <c r="D114" i="18"/>
  <c r="D15" i="18"/>
  <c r="H35" i="18"/>
  <c r="H119" i="18" s="1"/>
  <c r="H118" i="18" l="1"/>
  <c r="H120" i="18" s="1"/>
  <c r="D17" i="6" l="1"/>
  <c r="C17" i="6"/>
  <c r="E16" i="6"/>
  <c r="E15" i="6"/>
  <c r="E14" i="6"/>
  <c r="E17" i="6" l="1"/>
  <c r="D53" i="8"/>
  <c r="C53" i="8"/>
  <c r="E52" i="8" l="1"/>
  <c r="E45" i="8"/>
  <c r="E46" i="8"/>
  <c r="E47" i="8"/>
  <c r="E48" i="8"/>
  <c r="E51" i="8" l="1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9" i="8"/>
  <c r="E50" i="8"/>
  <c r="E14" i="8"/>
  <c r="E53" i="8" l="1"/>
</calcChain>
</file>

<file path=xl/sharedStrings.xml><?xml version="1.0" encoding="utf-8"?>
<sst xmlns="http://schemas.openxmlformats.org/spreadsheetml/2006/main" count="342" uniqueCount="138">
  <si>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</si>
  <si>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</si>
  <si>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</si>
  <si>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</si>
  <si>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</si>
  <si>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</si>
  <si>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</si>
  <si>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</si>
  <si>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</si>
  <si>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</si>
  <si>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</si>
  <si>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</si>
  <si>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</si>
  <si>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</si>
  <si>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</si>
  <si>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</si>
  <si>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</si>
  <si>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</si>
  <si>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</si>
  <si>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</si>
  <si>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</si>
  <si>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</si>
  <si>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</si>
  <si>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</si>
  <si>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</si>
  <si>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</si>
  <si>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</si>
  <si>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</si>
  <si>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</si>
  <si>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</si>
  <si>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</si>
  <si>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</si>
  <si>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</si>
  <si>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</si>
  <si>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</si>
  <si>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</si>
  <si>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</si>
  <si>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</si>
  <si>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</si>
  <si>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</si>
  <si>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</si>
  <si>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</si>
  <si>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</si>
  <si>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</si>
  <si>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</si>
  <si>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</si>
  <si>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</si>
  <si>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</si>
  <si>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</si>
  <si>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</si>
  <si>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</si>
  <si>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</si>
  <si>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</si>
  <si>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</si>
  <si>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</si>
  <si>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</si>
  <si>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</si>
  <si>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</si>
  <si>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</si>
  <si>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</si>
  <si>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</si>
  <si>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</si>
  <si>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</si>
  <si>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</si>
  <si>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</si>
  <si>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</si>
  <si>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</si>
  <si>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</si>
  <si>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</si>
  <si>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</si>
  <si>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</si>
  <si>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</si>
  <si>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</si>
  <si>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</si>
  <si>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</si>
  <si>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</si>
  <si>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</si>
  <si>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</si>
  <si>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</si>
  <si>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</si>
  <si>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</si>
  <si>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</si>
  <si>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</si>
  <si>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</si>
  <si>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</si>
  <si>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</si>
  <si>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</si>
  <si>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</si>
  <si>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</si>
  <si>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</si>
  <si>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</si>
  <si>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</si>
  <si>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</si>
  <si>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</si>
  <si>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</si>
  <si>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</si>
  <si>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 xml:space="preserve"> -</t>
  </si>
  <si>
    <t>TP Centro de Lima</t>
  </si>
  <si>
    <t>TP Fiori</t>
  </si>
  <si>
    <t>TP Chorrillos</t>
  </si>
  <si>
    <t>TP Huacho</t>
  </si>
  <si>
    <t>TP La Molina</t>
  </si>
  <si>
    <t>TP La Victoria</t>
  </si>
  <si>
    <t>TP Larco</t>
  </si>
  <si>
    <t>TP Minka2</t>
  </si>
  <si>
    <t>TP Miraflores</t>
  </si>
  <si>
    <t>TP Jockey Plaza</t>
  </si>
  <si>
    <t>TP Mega Plaza</t>
  </si>
  <si>
    <t>TP Open Plaza</t>
  </si>
  <si>
    <t>TP_NS Real Plaza / Primavera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</si>
  <si>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</si>
  <si>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</si>
  <si>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</si>
  <si>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</si>
  <si>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</si>
  <si>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</si>
  <si>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</si>
  <si>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</si>
  <si>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</si>
  <si>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</si>
  <si>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</si>
  <si>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</si>
  <si>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</si>
  <si>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</si>
  <si>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</si>
  <si>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</si>
  <si>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</si>
  <si>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</si>
  <si>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</si>
  <si>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</si>
  <si>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</si>
  <si>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</si>
  <si>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* Se reportan las llamadas atendidas por un agente ingresadas por el 102 (Reclamos)</t>
  </si>
  <si>
    <t>Setiembre</t>
  </si>
  <si>
    <t xml:space="preserve"> </t>
  </si>
  <si>
    <t>Septiembre</t>
  </si>
  <si>
    <t xml:space="preserve">Setiembre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</si>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</sst>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0" fontId="1" fillId="2" borderId="2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b.%20Osiptel%20Regulatorio%20Sep17-Ago18\1.%20Sep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  <sheetName val="Hoja1"/>
      <sheetName val="Hoja2"/>
      <sheetName val="Hoja3"/>
      <sheetName val="Hoja4"/>
      <sheetName val="Send"/>
      <sheetName val="Hoja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H1" t="str">
            <v>T. Espera &lt; 15min</v>
          </cell>
          <cell r="I1" t="str">
            <v>SI</v>
          </cell>
          <cell r="O1" t="str">
            <v>T. Espera &lt; 15min</v>
          </cell>
          <cell r="P1" t="str">
            <v>NO</v>
          </cell>
        </row>
        <row r="2">
          <cell r="O2" t="str">
            <v>Estado</v>
          </cell>
          <cell r="P2" t="str">
            <v>ABANDONADO</v>
          </cell>
        </row>
        <row r="3">
          <cell r="A3" t="str">
            <v>Cuenta de Oficinas</v>
          </cell>
          <cell r="B3" t="str">
            <v>Etiquetas de columna</v>
          </cell>
          <cell r="H3" t="str">
            <v>Cuenta de Oficinas</v>
          </cell>
          <cell r="I3" t="str">
            <v>Etiquetas de columna</v>
          </cell>
        </row>
        <row r="4">
          <cell r="A4" t="str">
            <v>Etiquetas de fila</v>
          </cell>
          <cell r="B4" t="str">
            <v>Altas</v>
          </cell>
          <cell r="C4" t="str">
            <v>Baja</v>
          </cell>
          <cell r="D4" t="str">
            <v>Consulta</v>
          </cell>
          <cell r="E4" t="str">
            <v>Reclamo</v>
          </cell>
          <cell r="F4" t="str">
            <v>Total general</v>
          </cell>
          <cell r="H4" t="str">
            <v>Etiquetas de fila</v>
          </cell>
          <cell r="I4" t="str">
            <v>Altas</v>
          </cell>
          <cell r="J4" t="str">
            <v>Baja</v>
          </cell>
          <cell r="K4" t="str">
            <v>Consulta</v>
          </cell>
          <cell r="L4" t="str">
            <v>Reclamo</v>
          </cell>
          <cell r="O4" t="str">
            <v>Cuenta de Oficinas</v>
          </cell>
          <cell r="P4" t="str">
            <v>Etiquetas de columna</v>
          </cell>
        </row>
        <row r="5">
          <cell r="A5" t="str">
            <v>TP_Arequipa</v>
          </cell>
          <cell r="B5">
            <v>1772</v>
          </cell>
          <cell r="C5">
            <v>622</v>
          </cell>
          <cell r="D5">
            <v>4173</v>
          </cell>
          <cell r="E5">
            <v>479</v>
          </cell>
          <cell r="F5">
            <v>7046</v>
          </cell>
          <cell r="H5" t="str">
            <v>TP_Arequipa</v>
          </cell>
          <cell r="I5">
            <v>1346</v>
          </cell>
          <cell r="J5">
            <v>619</v>
          </cell>
          <cell r="K5">
            <v>3915</v>
          </cell>
          <cell r="L5">
            <v>474</v>
          </cell>
          <cell r="O5" t="str">
            <v>Etiquetas de fila</v>
          </cell>
          <cell r="P5" t="str">
            <v>Altas</v>
          </cell>
          <cell r="Q5" t="str">
            <v>Baja</v>
          </cell>
          <cell r="R5" t="str">
            <v>Consulta</v>
          </cell>
          <cell r="S5" t="str">
            <v>Reclamo</v>
          </cell>
          <cell r="T5" t="str">
            <v>Total general</v>
          </cell>
        </row>
        <row r="6">
          <cell r="A6" t="str">
            <v>TP_Cercado de Lima</v>
          </cell>
          <cell r="B6">
            <v>2821</v>
          </cell>
          <cell r="C6">
            <v>969</v>
          </cell>
          <cell r="D6">
            <v>9740</v>
          </cell>
          <cell r="E6">
            <v>773</v>
          </cell>
          <cell r="F6">
            <v>14303</v>
          </cell>
          <cell r="H6" t="str">
            <v>TP_Cercado de Lima</v>
          </cell>
          <cell r="I6">
            <v>2538</v>
          </cell>
          <cell r="J6">
            <v>768</v>
          </cell>
          <cell r="K6">
            <v>7912</v>
          </cell>
          <cell r="L6">
            <v>613</v>
          </cell>
          <cell r="O6" t="str">
            <v>TP_Arequipa</v>
          </cell>
          <cell r="P6">
            <v>98</v>
          </cell>
          <cell r="Q6">
            <v>2</v>
          </cell>
          <cell r="R6">
            <v>19</v>
          </cell>
          <cell r="S6">
            <v>1</v>
          </cell>
          <cell r="T6">
            <v>120</v>
          </cell>
        </row>
        <row r="7">
          <cell r="A7" t="str">
            <v>TP_Chiclayo</v>
          </cell>
          <cell r="B7">
            <v>385</v>
          </cell>
          <cell r="C7">
            <v>266</v>
          </cell>
          <cell r="D7">
            <v>4033</v>
          </cell>
          <cell r="E7">
            <v>199</v>
          </cell>
          <cell r="F7">
            <v>4883</v>
          </cell>
          <cell r="H7" t="str">
            <v>TP_Chiclayo</v>
          </cell>
          <cell r="I7">
            <v>353</v>
          </cell>
          <cell r="J7">
            <v>229</v>
          </cell>
          <cell r="K7">
            <v>3384</v>
          </cell>
          <cell r="L7">
            <v>162</v>
          </cell>
          <cell r="O7" t="str">
            <v>TP_Cercado de Lima</v>
          </cell>
          <cell r="P7">
            <v>46</v>
          </cell>
          <cell r="Q7">
            <v>27</v>
          </cell>
          <cell r="R7">
            <v>278</v>
          </cell>
          <cell r="S7">
            <v>23</v>
          </cell>
          <cell r="T7">
            <v>374</v>
          </cell>
        </row>
        <row r="8">
          <cell r="A8" t="str">
            <v>TP_Chimbote</v>
          </cell>
          <cell r="B8">
            <v>1134</v>
          </cell>
          <cell r="C8">
            <v>50</v>
          </cell>
          <cell r="D8">
            <v>5649</v>
          </cell>
          <cell r="E8">
            <v>10</v>
          </cell>
          <cell r="F8">
            <v>6843</v>
          </cell>
          <cell r="H8" t="str">
            <v>TP_Chimbote</v>
          </cell>
          <cell r="I8">
            <v>1036</v>
          </cell>
          <cell r="J8">
            <v>43</v>
          </cell>
          <cell r="K8">
            <v>4599</v>
          </cell>
          <cell r="L8">
            <v>10</v>
          </cell>
          <cell r="O8" t="str">
            <v>TP_Chiclayo</v>
          </cell>
          <cell r="P8">
            <v>1</v>
          </cell>
          <cell r="Q8">
            <v>4</v>
          </cell>
          <cell r="R8">
            <v>41</v>
          </cell>
          <cell r="S8">
            <v>3</v>
          </cell>
          <cell r="T8">
            <v>49</v>
          </cell>
        </row>
        <row r="9">
          <cell r="A9" t="str">
            <v>TP_Chincha</v>
          </cell>
          <cell r="B9">
            <v>319</v>
          </cell>
          <cell r="C9">
            <v>394</v>
          </cell>
          <cell r="D9">
            <v>3516</v>
          </cell>
          <cell r="E9">
            <v>396</v>
          </cell>
          <cell r="F9">
            <v>4625</v>
          </cell>
          <cell r="H9" t="str">
            <v>TP_Chincha</v>
          </cell>
          <cell r="I9">
            <v>289</v>
          </cell>
          <cell r="J9">
            <v>321</v>
          </cell>
          <cell r="K9">
            <v>2914</v>
          </cell>
          <cell r="L9">
            <v>324</v>
          </cell>
          <cell r="O9" t="str">
            <v>TP_Chimbote</v>
          </cell>
          <cell r="P9">
            <v>4</v>
          </cell>
          <cell r="Q9">
            <v>2</v>
          </cell>
          <cell r="R9">
            <v>94</v>
          </cell>
          <cell r="T9">
            <v>100</v>
          </cell>
        </row>
        <row r="10">
          <cell r="A10" t="str">
            <v>TP_Chorrillos</v>
          </cell>
          <cell r="B10">
            <v>1128</v>
          </cell>
          <cell r="C10">
            <v>441</v>
          </cell>
          <cell r="D10">
            <v>4913</v>
          </cell>
          <cell r="E10">
            <v>330</v>
          </cell>
          <cell r="F10">
            <v>6812</v>
          </cell>
          <cell r="H10" t="str">
            <v>TP_Chorrillos</v>
          </cell>
          <cell r="I10">
            <v>1037</v>
          </cell>
          <cell r="J10">
            <v>353</v>
          </cell>
          <cell r="K10">
            <v>4295</v>
          </cell>
          <cell r="L10">
            <v>265</v>
          </cell>
          <cell r="O10" t="str">
            <v>TP_Chincha</v>
          </cell>
          <cell r="P10">
            <v>8</v>
          </cell>
          <cell r="Q10">
            <v>10</v>
          </cell>
          <cell r="R10">
            <v>129</v>
          </cell>
          <cell r="S10">
            <v>9</v>
          </cell>
          <cell r="T10">
            <v>156</v>
          </cell>
        </row>
        <row r="11">
          <cell r="A11" t="str">
            <v>TP_Cono Norte</v>
          </cell>
          <cell r="B11">
            <v>634</v>
          </cell>
          <cell r="C11">
            <v>315</v>
          </cell>
          <cell r="D11">
            <v>3049</v>
          </cell>
          <cell r="E11">
            <v>283</v>
          </cell>
          <cell r="F11">
            <v>4281</v>
          </cell>
          <cell r="H11" t="str">
            <v>TP_Cono Norte</v>
          </cell>
          <cell r="I11">
            <v>561</v>
          </cell>
          <cell r="J11">
            <v>259</v>
          </cell>
          <cell r="K11">
            <v>2603</v>
          </cell>
          <cell r="L11">
            <v>234</v>
          </cell>
          <cell r="O11" t="str">
            <v>TP_Chorrillos</v>
          </cell>
          <cell r="P11">
            <v>12</v>
          </cell>
          <cell r="Q11">
            <v>6</v>
          </cell>
          <cell r="R11">
            <v>65</v>
          </cell>
          <cell r="S11">
            <v>3</v>
          </cell>
          <cell r="T11">
            <v>86</v>
          </cell>
        </row>
        <row r="12">
          <cell r="A12" t="str">
            <v>TP_Cuzco</v>
          </cell>
          <cell r="B12">
            <v>817</v>
          </cell>
          <cell r="C12">
            <v>97</v>
          </cell>
          <cell r="D12">
            <v>2516</v>
          </cell>
          <cell r="E12">
            <v>274</v>
          </cell>
          <cell r="F12">
            <v>3704</v>
          </cell>
          <cell r="H12" t="str">
            <v>TP_Cuzco</v>
          </cell>
          <cell r="I12">
            <v>719</v>
          </cell>
          <cell r="J12">
            <v>85</v>
          </cell>
          <cell r="K12">
            <v>2256</v>
          </cell>
          <cell r="L12">
            <v>244</v>
          </cell>
          <cell r="O12" t="str">
            <v>TP_Cono Norte</v>
          </cell>
          <cell r="P12">
            <v>23</v>
          </cell>
          <cell r="Q12">
            <v>9</v>
          </cell>
          <cell r="R12">
            <v>32</v>
          </cell>
          <cell r="S12">
            <v>7</v>
          </cell>
          <cell r="T12">
            <v>71</v>
          </cell>
        </row>
        <row r="13">
          <cell r="A13" t="str">
            <v>TP_Huacho</v>
          </cell>
          <cell r="B13">
            <v>259</v>
          </cell>
          <cell r="C13">
            <v>368</v>
          </cell>
          <cell r="D13">
            <v>1682</v>
          </cell>
          <cell r="E13">
            <v>309</v>
          </cell>
          <cell r="F13">
            <v>2618</v>
          </cell>
          <cell r="H13" t="str">
            <v>TP_Huacho</v>
          </cell>
          <cell r="I13">
            <v>223</v>
          </cell>
          <cell r="J13">
            <v>304</v>
          </cell>
          <cell r="K13">
            <v>1472</v>
          </cell>
          <cell r="L13">
            <v>244</v>
          </cell>
          <cell r="O13" t="str">
            <v>TP_Cuzco</v>
          </cell>
          <cell r="P13">
            <v>33</v>
          </cell>
          <cell r="Q13">
            <v>2</v>
          </cell>
          <cell r="R13">
            <v>50</v>
          </cell>
          <cell r="S13">
            <v>6</v>
          </cell>
          <cell r="T13">
            <v>91</v>
          </cell>
        </row>
        <row r="14">
          <cell r="A14" t="str">
            <v>TP_Huancayo</v>
          </cell>
          <cell r="B14">
            <v>246</v>
          </cell>
          <cell r="C14">
            <v>68</v>
          </cell>
          <cell r="D14">
            <v>3059</v>
          </cell>
          <cell r="E14">
            <v>207</v>
          </cell>
          <cell r="F14">
            <v>3580</v>
          </cell>
          <cell r="H14" t="str">
            <v>TP_Huancayo</v>
          </cell>
          <cell r="I14">
            <v>237</v>
          </cell>
          <cell r="J14">
            <v>42</v>
          </cell>
          <cell r="K14">
            <v>2203</v>
          </cell>
          <cell r="L14">
            <v>134</v>
          </cell>
          <cell r="O14" t="str">
            <v>TP_Huacho</v>
          </cell>
          <cell r="P14">
            <v>1</v>
          </cell>
          <cell r="Q14">
            <v>2</v>
          </cell>
          <cell r="R14">
            <v>21</v>
          </cell>
          <cell r="S14">
            <v>5</v>
          </cell>
          <cell r="T14">
            <v>29</v>
          </cell>
        </row>
        <row r="15">
          <cell r="A15" t="str">
            <v>TP_Ica</v>
          </cell>
          <cell r="B15">
            <v>125</v>
          </cell>
          <cell r="C15">
            <v>4</v>
          </cell>
          <cell r="D15">
            <v>4564</v>
          </cell>
          <cell r="E15">
            <v>25</v>
          </cell>
          <cell r="F15">
            <v>4718</v>
          </cell>
          <cell r="H15" t="str">
            <v>TP_Ica</v>
          </cell>
          <cell r="I15">
            <v>111</v>
          </cell>
          <cell r="J15">
            <v>4</v>
          </cell>
          <cell r="K15">
            <v>4246</v>
          </cell>
          <cell r="L15">
            <v>22</v>
          </cell>
          <cell r="O15" t="str">
            <v>TP_Huancayo</v>
          </cell>
          <cell r="P15">
            <v>2</v>
          </cell>
          <cell r="Q15">
            <v>2</v>
          </cell>
          <cell r="R15">
            <v>63</v>
          </cell>
          <cell r="S15">
            <v>7</v>
          </cell>
          <cell r="T15">
            <v>74</v>
          </cell>
        </row>
        <row r="16">
          <cell r="A16" t="str">
            <v>TP_Ilo</v>
          </cell>
          <cell r="B16">
            <v>238</v>
          </cell>
          <cell r="C16">
            <v>7</v>
          </cell>
          <cell r="D16">
            <v>1623</v>
          </cell>
          <cell r="E16">
            <v>47</v>
          </cell>
          <cell r="F16">
            <v>1915</v>
          </cell>
          <cell r="H16" t="str">
            <v>TP_Ilo</v>
          </cell>
          <cell r="I16">
            <v>192</v>
          </cell>
          <cell r="J16">
            <v>6</v>
          </cell>
          <cell r="K16">
            <v>1420</v>
          </cell>
          <cell r="L16">
            <v>42</v>
          </cell>
          <cell r="O16" t="str">
            <v>TP_Ica</v>
          </cell>
          <cell r="P16">
            <v>2</v>
          </cell>
          <cell r="R16">
            <v>46</v>
          </cell>
          <cell r="T16">
            <v>48</v>
          </cell>
        </row>
        <row r="17">
          <cell r="A17" t="str">
            <v>TP_Juliaca</v>
          </cell>
          <cell r="B17">
            <v>301</v>
          </cell>
          <cell r="C17">
            <v>58</v>
          </cell>
          <cell r="D17">
            <v>1910</v>
          </cell>
          <cell r="E17">
            <v>49</v>
          </cell>
          <cell r="F17">
            <v>2318</v>
          </cell>
          <cell r="H17" t="str">
            <v>TP_Juliaca</v>
          </cell>
          <cell r="I17">
            <v>286</v>
          </cell>
          <cell r="J17">
            <v>57</v>
          </cell>
          <cell r="K17">
            <v>1821</v>
          </cell>
          <cell r="L17">
            <v>46</v>
          </cell>
          <cell r="O17" t="str">
            <v>TP_Ilo</v>
          </cell>
          <cell r="P17">
            <v>3</v>
          </cell>
          <cell r="R17">
            <v>6</v>
          </cell>
          <cell r="T17">
            <v>9</v>
          </cell>
        </row>
        <row r="18">
          <cell r="A18" t="str">
            <v>TP_La Victoria</v>
          </cell>
          <cell r="B18">
            <v>135</v>
          </cell>
          <cell r="C18">
            <v>29</v>
          </cell>
          <cell r="D18">
            <v>4459</v>
          </cell>
          <cell r="E18">
            <v>62</v>
          </cell>
          <cell r="F18">
            <v>4685</v>
          </cell>
          <cell r="H18" t="str">
            <v>TP_La Victoria</v>
          </cell>
          <cell r="I18">
            <v>122</v>
          </cell>
          <cell r="J18">
            <v>28</v>
          </cell>
          <cell r="K18">
            <v>3665</v>
          </cell>
          <cell r="L18">
            <v>57</v>
          </cell>
          <cell r="O18" t="str">
            <v>TP_Juliaca</v>
          </cell>
          <cell r="P18">
            <v>1</v>
          </cell>
          <cell r="R18">
            <v>10</v>
          </cell>
          <cell r="S18">
            <v>1</v>
          </cell>
          <cell r="T18">
            <v>12</v>
          </cell>
        </row>
        <row r="19">
          <cell r="A19" t="str">
            <v>TP_Larco</v>
          </cell>
          <cell r="B19">
            <v>2298</v>
          </cell>
          <cell r="C19">
            <v>233</v>
          </cell>
          <cell r="D19">
            <v>3541</v>
          </cell>
          <cell r="E19">
            <v>254</v>
          </cell>
          <cell r="F19">
            <v>6326</v>
          </cell>
          <cell r="H19" t="str">
            <v>TP_Larco</v>
          </cell>
          <cell r="I19">
            <v>2040</v>
          </cell>
          <cell r="J19">
            <v>176</v>
          </cell>
          <cell r="K19">
            <v>2904</v>
          </cell>
          <cell r="L19">
            <v>213</v>
          </cell>
          <cell r="O19" t="str">
            <v>TP_La Victoria</v>
          </cell>
          <cell r="P19">
            <v>5</v>
          </cell>
          <cell r="R19">
            <v>197</v>
          </cell>
          <cell r="S19">
            <v>2</v>
          </cell>
          <cell r="T19">
            <v>204</v>
          </cell>
        </row>
        <row r="20">
          <cell r="A20" t="str">
            <v>TP_Minka2</v>
          </cell>
          <cell r="B20">
            <v>3035</v>
          </cell>
          <cell r="C20">
            <v>763</v>
          </cell>
          <cell r="D20">
            <v>7308</v>
          </cell>
          <cell r="E20">
            <v>824</v>
          </cell>
          <cell r="F20">
            <v>11930</v>
          </cell>
          <cell r="H20" t="str">
            <v>TP_Minka2</v>
          </cell>
          <cell r="I20">
            <v>2790</v>
          </cell>
          <cell r="J20">
            <v>666</v>
          </cell>
          <cell r="K20">
            <v>6221</v>
          </cell>
          <cell r="L20">
            <v>701</v>
          </cell>
          <cell r="O20" t="str">
            <v>TP_Larco</v>
          </cell>
          <cell r="P20">
            <v>44</v>
          </cell>
          <cell r="Q20">
            <v>10</v>
          </cell>
          <cell r="R20">
            <v>128</v>
          </cell>
          <cell r="S20">
            <v>8</v>
          </cell>
          <cell r="T20">
            <v>190</v>
          </cell>
        </row>
        <row r="21">
          <cell r="A21" t="str">
            <v>TP_Miraflores</v>
          </cell>
          <cell r="B21">
            <v>682</v>
          </cell>
          <cell r="C21">
            <v>140</v>
          </cell>
          <cell r="D21">
            <v>2287</v>
          </cell>
          <cell r="E21">
            <v>162</v>
          </cell>
          <cell r="F21">
            <v>3271</v>
          </cell>
          <cell r="H21" t="str">
            <v>TP_Miraflores</v>
          </cell>
          <cell r="I21">
            <v>650</v>
          </cell>
          <cell r="J21">
            <v>109</v>
          </cell>
          <cell r="K21">
            <v>1873</v>
          </cell>
          <cell r="L21">
            <v>134</v>
          </cell>
          <cell r="O21" t="str">
            <v>TP_Minka2</v>
          </cell>
          <cell r="P21">
            <v>104</v>
          </cell>
          <cell r="Q21">
            <v>14</v>
          </cell>
          <cell r="R21">
            <v>215</v>
          </cell>
          <cell r="S21">
            <v>24</v>
          </cell>
          <cell r="T21">
            <v>357</v>
          </cell>
        </row>
        <row r="22">
          <cell r="A22" t="str">
            <v>TP_NS Jockey Plaza</v>
          </cell>
          <cell r="B22">
            <v>1996</v>
          </cell>
          <cell r="C22">
            <v>361</v>
          </cell>
          <cell r="D22">
            <v>4131</v>
          </cell>
          <cell r="E22">
            <v>248</v>
          </cell>
          <cell r="F22">
            <v>6736</v>
          </cell>
          <cell r="H22" t="str">
            <v>TP_NS Jockey Plaza</v>
          </cell>
          <cell r="I22">
            <v>1774</v>
          </cell>
          <cell r="J22">
            <v>294</v>
          </cell>
          <cell r="K22">
            <v>3456</v>
          </cell>
          <cell r="L22">
            <v>201</v>
          </cell>
          <cell r="O22" t="str">
            <v>TP_Miraflores</v>
          </cell>
          <cell r="P22">
            <v>12</v>
          </cell>
          <cell r="Q22">
            <v>3</v>
          </cell>
          <cell r="R22">
            <v>118</v>
          </cell>
          <cell r="S22">
            <v>4</v>
          </cell>
          <cell r="T22">
            <v>137</v>
          </cell>
        </row>
        <row r="23">
          <cell r="A23" t="str">
            <v>TP_NS Megaplaza</v>
          </cell>
          <cell r="B23">
            <v>4491</v>
          </cell>
          <cell r="C23">
            <v>1523</v>
          </cell>
          <cell r="D23">
            <v>10265</v>
          </cell>
          <cell r="E23">
            <v>1151</v>
          </cell>
          <cell r="F23">
            <v>17430</v>
          </cell>
          <cell r="H23" t="str">
            <v>TP_NS Megaplaza</v>
          </cell>
          <cell r="I23">
            <v>3915</v>
          </cell>
          <cell r="J23">
            <v>1257</v>
          </cell>
          <cell r="K23">
            <v>8850</v>
          </cell>
          <cell r="L23">
            <v>978</v>
          </cell>
          <cell r="O23" t="str">
            <v>TP_NS Jockey Plaza</v>
          </cell>
          <cell r="P23">
            <v>25</v>
          </cell>
          <cell r="Q23">
            <v>15</v>
          </cell>
          <cell r="R23">
            <v>124</v>
          </cell>
          <cell r="S23">
            <v>5</v>
          </cell>
          <cell r="T23">
            <v>169</v>
          </cell>
        </row>
        <row r="24">
          <cell r="A24" t="str">
            <v>TP_Open Angamos</v>
          </cell>
          <cell r="B24">
            <v>1893</v>
          </cell>
          <cell r="C24">
            <v>97</v>
          </cell>
          <cell r="D24">
            <v>3616</v>
          </cell>
          <cell r="E24">
            <v>109</v>
          </cell>
          <cell r="F24">
            <v>5715</v>
          </cell>
          <cell r="H24" t="str">
            <v>TP_Open Angamos</v>
          </cell>
          <cell r="I24">
            <v>1594</v>
          </cell>
          <cell r="J24">
            <v>85</v>
          </cell>
          <cell r="K24">
            <v>3064</v>
          </cell>
          <cell r="L24">
            <v>97</v>
          </cell>
          <cell r="O24" t="str">
            <v>TP_NS Megaplaza</v>
          </cell>
          <cell r="P24">
            <v>138</v>
          </cell>
          <cell r="Q24">
            <v>27</v>
          </cell>
          <cell r="R24">
            <v>127</v>
          </cell>
          <cell r="S24">
            <v>22</v>
          </cell>
          <cell r="T24">
            <v>314</v>
          </cell>
        </row>
        <row r="25">
          <cell r="A25" t="str">
            <v>TP_Paita</v>
          </cell>
          <cell r="B25">
            <v>456</v>
          </cell>
          <cell r="C25">
            <v>69</v>
          </cell>
          <cell r="D25">
            <v>998</v>
          </cell>
          <cell r="E25">
            <v>98</v>
          </cell>
          <cell r="F25">
            <v>1621</v>
          </cell>
          <cell r="H25" t="str">
            <v>TP_Paita</v>
          </cell>
          <cell r="I25">
            <v>417</v>
          </cell>
          <cell r="J25">
            <v>62</v>
          </cell>
          <cell r="K25">
            <v>925</v>
          </cell>
          <cell r="L25">
            <v>90</v>
          </cell>
          <cell r="O25" t="str">
            <v>TP_Open Angamos</v>
          </cell>
          <cell r="P25">
            <v>118</v>
          </cell>
          <cell r="Q25">
            <v>2</v>
          </cell>
          <cell r="R25">
            <v>143</v>
          </cell>
          <cell r="S25">
            <v>1</v>
          </cell>
          <cell r="T25">
            <v>264</v>
          </cell>
        </row>
        <row r="26">
          <cell r="A26" t="str">
            <v>TP_Piura</v>
          </cell>
          <cell r="B26">
            <v>675</v>
          </cell>
          <cell r="C26">
            <v>220</v>
          </cell>
          <cell r="D26">
            <v>4659</v>
          </cell>
          <cell r="E26">
            <v>76</v>
          </cell>
          <cell r="F26">
            <v>5630</v>
          </cell>
          <cell r="H26" t="str">
            <v>TP_Piura</v>
          </cell>
          <cell r="I26">
            <v>597</v>
          </cell>
          <cell r="J26">
            <v>191</v>
          </cell>
          <cell r="K26">
            <v>3983</v>
          </cell>
          <cell r="L26">
            <v>67</v>
          </cell>
          <cell r="O26" t="str">
            <v>TP_Paita</v>
          </cell>
          <cell r="P26">
            <v>2</v>
          </cell>
          <cell r="T26">
            <v>2</v>
          </cell>
        </row>
        <row r="27">
          <cell r="A27" t="str">
            <v>TP_Plaza Republica</v>
          </cell>
          <cell r="B27">
            <v>1308</v>
          </cell>
          <cell r="C27">
            <v>293</v>
          </cell>
          <cell r="D27">
            <v>3716</v>
          </cell>
          <cell r="E27">
            <v>320</v>
          </cell>
          <cell r="F27">
            <v>5637</v>
          </cell>
          <cell r="H27" t="str">
            <v>TP_Plaza Republica</v>
          </cell>
          <cell r="I27">
            <v>1186</v>
          </cell>
          <cell r="J27">
            <v>244</v>
          </cell>
          <cell r="K27">
            <v>3140</v>
          </cell>
          <cell r="L27">
            <v>267</v>
          </cell>
          <cell r="O27" t="str">
            <v>TP_Piura</v>
          </cell>
          <cell r="P27">
            <v>9</v>
          </cell>
          <cell r="R27">
            <v>52</v>
          </cell>
          <cell r="T27">
            <v>61</v>
          </cell>
        </row>
        <row r="28">
          <cell r="A28" t="str">
            <v>TP_Primavera</v>
          </cell>
          <cell r="B28">
            <v>1314</v>
          </cell>
          <cell r="C28">
            <v>63</v>
          </cell>
          <cell r="D28">
            <v>3084</v>
          </cell>
          <cell r="E28">
            <v>96</v>
          </cell>
          <cell r="F28">
            <v>4557</v>
          </cell>
          <cell r="H28" t="str">
            <v>TP_Primavera</v>
          </cell>
          <cell r="I28">
            <v>1060</v>
          </cell>
          <cell r="J28">
            <v>50</v>
          </cell>
          <cell r="K28">
            <v>2554</v>
          </cell>
          <cell r="L28">
            <v>76</v>
          </cell>
          <cell r="O28" t="str">
            <v>TP_Plaza Republica</v>
          </cell>
          <cell r="P28">
            <v>40</v>
          </cell>
          <cell r="Q28">
            <v>10</v>
          </cell>
          <cell r="R28">
            <v>110</v>
          </cell>
          <cell r="S28">
            <v>8</v>
          </cell>
          <cell r="T28">
            <v>168</v>
          </cell>
        </row>
        <row r="29">
          <cell r="A29" t="str">
            <v>TP_San Borja</v>
          </cell>
          <cell r="B29">
            <v>890</v>
          </cell>
          <cell r="C29">
            <v>289</v>
          </cell>
          <cell r="D29">
            <v>3079</v>
          </cell>
          <cell r="E29">
            <v>116</v>
          </cell>
          <cell r="F29">
            <v>4374</v>
          </cell>
          <cell r="H29" t="str">
            <v>TP_San Borja</v>
          </cell>
          <cell r="I29">
            <v>772</v>
          </cell>
          <cell r="J29">
            <v>205</v>
          </cell>
          <cell r="K29">
            <v>2337</v>
          </cell>
          <cell r="L29">
            <v>95</v>
          </cell>
          <cell r="O29" t="str">
            <v>TP_Primavera</v>
          </cell>
          <cell r="P29">
            <v>50</v>
          </cell>
          <cell r="R29">
            <v>76</v>
          </cell>
          <cell r="S29">
            <v>1</v>
          </cell>
          <cell r="T29">
            <v>127</v>
          </cell>
        </row>
        <row r="30">
          <cell r="A30" t="str">
            <v>TP_San Juan de Lurigancho</v>
          </cell>
          <cell r="B30">
            <v>1337</v>
          </cell>
          <cell r="C30">
            <v>180</v>
          </cell>
          <cell r="D30">
            <v>6102</v>
          </cell>
          <cell r="E30">
            <v>262</v>
          </cell>
          <cell r="F30">
            <v>7881</v>
          </cell>
          <cell r="H30" t="str">
            <v>TP_San Juan de Lurigancho</v>
          </cell>
          <cell r="I30">
            <v>1169</v>
          </cell>
          <cell r="J30">
            <v>146</v>
          </cell>
          <cell r="K30">
            <v>5186</v>
          </cell>
          <cell r="L30">
            <v>197</v>
          </cell>
          <cell r="O30" t="str">
            <v>TP_San Borja</v>
          </cell>
          <cell r="P30">
            <v>21</v>
          </cell>
          <cell r="Q30">
            <v>14</v>
          </cell>
          <cell r="R30">
            <v>116</v>
          </cell>
          <cell r="S30">
            <v>3</v>
          </cell>
          <cell r="T30">
            <v>154</v>
          </cell>
        </row>
        <row r="31">
          <cell r="A31" t="str">
            <v>TP_San Juan de Miraflores</v>
          </cell>
          <cell r="B31">
            <v>969</v>
          </cell>
          <cell r="C31">
            <v>1028</v>
          </cell>
          <cell r="D31">
            <v>3896</v>
          </cell>
          <cell r="E31">
            <v>574</v>
          </cell>
          <cell r="F31">
            <v>6467</v>
          </cell>
          <cell r="H31" t="str">
            <v>TP_San Juan de Miraflores</v>
          </cell>
          <cell r="I31">
            <v>872</v>
          </cell>
          <cell r="J31">
            <v>617</v>
          </cell>
          <cell r="K31">
            <v>2667</v>
          </cell>
          <cell r="L31">
            <v>334</v>
          </cell>
          <cell r="O31" t="str">
            <v>TP_San Juan de Lurigancho</v>
          </cell>
          <cell r="P31">
            <v>18</v>
          </cell>
          <cell r="Q31">
            <v>3</v>
          </cell>
          <cell r="R31">
            <v>60</v>
          </cell>
          <cell r="S31">
            <v>4</v>
          </cell>
          <cell r="T31">
            <v>85</v>
          </cell>
        </row>
        <row r="32">
          <cell r="A32" t="str">
            <v>TP_San Miguel</v>
          </cell>
          <cell r="B32">
            <v>769</v>
          </cell>
          <cell r="C32">
            <v>303</v>
          </cell>
          <cell r="D32">
            <v>3867</v>
          </cell>
          <cell r="E32">
            <v>245</v>
          </cell>
          <cell r="F32">
            <v>5184</v>
          </cell>
          <cell r="H32" t="str">
            <v>TP_San Miguel</v>
          </cell>
          <cell r="I32">
            <v>712</v>
          </cell>
          <cell r="J32">
            <v>286</v>
          </cell>
          <cell r="K32">
            <v>3608</v>
          </cell>
          <cell r="L32">
            <v>231</v>
          </cell>
          <cell r="O32" t="str">
            <v>TP_San Juan de Miraflores</v>
          </cell>
          <cell r="P32">
            <v>30</v>
          </cell>
          <cell r="Q32">
            <v>25</v>
          </cell>
          <cell r="R32">
            <v>125</v>
          </cell>
          <cell r="S32">
            <v>14</v>
          </cell>
          <cell r="T32">
            <v>194</v>
          </cell>
        </row>
        <row r="33">
          <cell r="A33" t="str">
            <v>TP_Santa Anita</v>
          </cell>
          <cell r="B33">
            <v>649</v>
          </cell>
          <cell r="C33">
            <v>502</v>
          </cell>
          <cell r="D33">
            <v>3122</v>
          </cell>
          <cell r="E33">
            <v>237</v>
          </cell>
          <cell r="F33">
            <v>4510</v>
          </cell>
          <cell r="H33" t="str">
            <v>TP_Santa Anita</v>
          </cell>
          <cell r="I33">
            <v>596</v>
          </cell>
          <cell r="J33">
            <v>417</v>
          </cell>
          <cell r="K33">
            <v>2699</v>
          </cell>
          <cell r="L33">
            <v>188</v>
          </cell>
          <cell r="O33" t="str">
            <v>TP_San Miguel</v>
          </cell>
          <cell r="P33">
            <v>19</v>
          </cell>
          <cell r="Q33">
            <v>1</v>
          </cell>
          <cell r="R33">
            <v>49</v>
          </cell>
          <cell r="S33">
            <v>4</v>
          </cell>
          <cell r="T33">
            <v>73</v>
          </cell>
        </row>
        <row r="34">
          <cell r="A34" t="str">
            <v>TP_Tacna</v>
          </cell>
          <cell r="B34">
            <v>1124</v>
          </cell>
          <cell r="C34">
            <v>148</v>
          </cell>
          <cell r="D34">
            <v>3070</v>
          </cell>
          <cell r="E34">
            <v>240</v>
          </cell>
          <cell r="F34">
            <v>4582</v>
          </cell>
          <cell r="H34" t="str">
            <v>TP_Tacna</v>
          </cell>
          <cell r="I34">
            <v>1076</v>
          </cell>
          <cell r="J34">
            <v>129</v>
          </cell>
          <cell r="K34">
            <v>2821</v>
          </cell>
          <cell r="L34">
            <v>218</v>
          </cell>
          <cell r="O34" t="str">
            <v>TP_Santa Anita</v>
          </cell>
          <cell r="P34">
            <v>15</v>
          </cell>
          <cell r="Q34">
            <v>8</v>
          </cell>
          <cell r="R34">
            <v>49</v>
          </cell>
          <cell r="S34">
            <v>4</v>
          </cell>
          <cell r="T34">
            <v>76</v>
          </cell>
        </row>
        <row r="35">
          <cell r="A35" t="str">
            <v>TP_Talara</v>
          </cell>
          <cell r="B35">
            <v>258</v>
          </cell>
          <cell r="C35">
            <v>12</v>
          </cell>
          <cell r="D35">
            <v>2581</v>
          </cell>
          <cell r="E35">
            <v>43</v>
          </cell>
          <cell r="F35">
            <v>2894</v>
          </cell>
          <cell r="H35" t="str">
            <v>TP_Talara</v>
          </cell>
          <cell r="I35">
            <v>233</v>
          </cell>
          <cell r="J35">
            <v>9</v>
          </cell>
          <cell r="K35">
            <v>2413</v>
          </cell>
          <cell r="L35">
            <v>41</v>
          </cell>
          <cell r="O35" t="str">
            <v>TP_Tacna</v>
          </cell>
          <cell r="P35">
            <v>13</v>
          </cell>
          <cell r="Q35">
            <v>2</v>
          </cell>
          <cell r="R35">
            <v>21</v>
          </cell>
          <cell r="S35">
            <v>3</v>
          </cell>
          <cell r="T35">
            <v>39</v>
          </cell>
        </row>
        <row r="36">
          <cell r="A36" t="str">
            <v>TP_Trujillo</v>
          </cell>
          <cell r="B36">
            <v>1105</v>
          </cell>
          <cell r="C36">
            <v>29</v>
          </cell>
          <cell r="D36">
            <v>4682</v>
          </cell>
          <cell r="E36">
            <v>61</v>
          </cell>
          <cell r="F36">
            <v>5877</v>
          </cell>
          <cell r="H36" t="str">
            <v>TP_Trujillo</v>
          </cell>
          <cell r="I36">
            <v>973</v>
          </cell>
          <cell r="J36">
            <v>26</v>
          </cell>
          <cell r="K36">
            <v>4201</v>
          </cell>
          <cell r="L36">
            <v>55</v>
          </cell>
          <cell r="O36" t="str">
            <v>TP_Talara</v>
          </cell>
          <cell r="P36">
            <v>4</v>
          </cell>
          <cell r="Q36">
            <v>2</v>
          </cell>
          <cell r="R36">
            <v>13</v>
          </cell>
          <cell r="T36">
            <v>19</v>
          </cell>
        </row>
        <row r="37">
          <cell r="A37" t="str">
            <v>TP_Tumbes</v>
          </cell>
          <cell r="B37">
            <v>317</v>
          </cell>
          <cell r="C37">
            <v>22</v>
          </cell>
          <cell r="D37">
            <v>1637</v>
          </cell>
          <cell r="E37">
            <v>132</v>
          </cell>
          <cell r="F37">
            <v>2108</v>
          </cell>
          <cell r="H37" t="str">
            <v>TP_Tumbes</v>
          </cell>
          <cell r="I37">
            <v>204</v>
          </cell>
          <cell r="J37">
            <v>12</v>
          </cell>
          <cell r="K37">
            <v>1208</v>
          </cell>
          <cell r="L37">
            <v>76</v>
          </cell>
          <cell r="O37" t="str">
            <v>TP_Trujillo</v>
          </cell>
          <cell r="P37">
            <v>6</v>
          </cell>
          <cell r="R37">
            <v>79</v>
          </cell>
          <cell r="T37">
            <v>85</v>
          </cell>
        </row>
        <row r="38">
          <cell r="A38" t="str">
            <v>Total general</v>
          </cell>
          <cell r="B38">
            <v>35880</v>
          </cell>
          <cell r="C38">
            <v>9963</v>
          </cell>
          <cell r="D38">
            <v>130527</v>
          </cell>
          <cell r="E38">
            <v>8691</v>
          </cell>
          <cell r="F38">
            <v>185061</v>
          </cell>
          <cell r="H38" t="str">
            <v>Total general</v>
          </cell>
          <cell r="I38">
            <v>31680</v>
          </cell>
          <cell r="J38">
            <v>8099</v>
          </cell>
          <cell r="K38">
            <v>110815</v>
          </cell>
          <cell r="L38">
            <v>7130</v>
          </cell>
          <cell r="O38" t="str">
            <v>TP_Tumbes</v>
          </cell>
          <cell r="P38">
            <v>8</v>
          </cell>
          <cell r="R38">
            <v>29</v>
          </cell>
          <cell r="S38">
            <v>6</v>
          </cell>
          <cell r="T38">
            <v>43</v>
          </cell>
        </row>
        <row r="39">
          <cell r="O39" t="str">
            <v>Total general</v>
          </cell>
          <cell r="P39">
            <v>915</v>
          </cell>
          <cell r="Q39">
            <v>202</v>
          </cell>
          <cell r="R39">
            <v>2685</v>
          </cell>
          <cell r="S39">
            <v>178</v>
          </cell>
          <cell r="T39">
            <v>3980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3"/>
  <sheetViews>
    <sheetView showGridLines="0" tabSelected="1" zoomScale="85" zoomScaleNormal="85" workbookViewId="0">
      <selection activeCell="I8" sqref="I8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7" t="s">
        <v>28</v>
      </c>
      <c r="C2" s="67"/>
      <c r="D2" s="67"/>
      <c r="E2" s="67"/>
    </row>
    <row r="3" spans="2:5" x14ac:dyDescent="0.25">
      <c r="B3" s="68" t="s">
        <v>0</v>
      </c>
      <c r="C3" s="68"/>
      <c r="D3" s="68"/>
      <c r="E3" s="68"/>
    </row>
    <row r="4" spans="2:5" x14ac:dyDescent="0.25">
      <c r="B4" s="67" t="s">
        <v>1</v>
      </c>
      <c r="C4" s="67"/>
      <c r="D4" s="67"/>
      <c r="E4" s="67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88</v>
      </c>
    </row>
    <row r="7" spans="2:5" x14ac:dyDescent="0.25">
      <c r="B7" t="s">
        <v>3</v>
      </c>
      <c r="C7" s="41">
        <v>2017</v>
      </c>
    </row>
    <row r="8" spans="2:5" x14ac:dyDescent="0.25">
      <c r="B8" t="s">
        <v>4</v>
      </c>
      <c r="C8" t="s">
        <v>133</v>
      </c>
    </row>
    <row r="9" spans="2:5" x14ac:dyDescent="0.25">
      <c r="B9" t="s">
        <v>6</v>
      </c>
      <c r="C9" s="65" t="s">
        <v>7</v>
      </c>
      <c r="D9" s="65"/>
    </row>
    <row r="10" spans="2:5" x14ac:dyDescent="0.25">
      <c r="B10" t="s">
        <v>5</v>
      </c>
      <c r="C10" s="66" t="s">
        <v>8</v>
      </c>
      <c r="D10" s="66"/>
    </row>
    <row r="11" spans="2:5" x14ac:dyDescent="0.25">
      <c r="C11" s="66"/>
      <c r="D11" s="66"/>
    </row>
    <row r="13" spans="2:5" x14ac:dyDescent="0.25">
      <c r="B13" s="16" t="s">
        <v>9</v>
      </c>
      <c r="C13" s="39" t="s">
        <v>11</v>
      </c>
      <c r="D13" s="39" t="s">
        <v>12</v>
      </c>
      <c r="E13" s="6" t="s">
        <v>13</v>
      </c>
    </row>
    <row r="14" spans="2:5" x14ac:dyDescent="0.25">
      <c r="B14" s="3" t="s">
        <v>97</v>
      </c>
      <c r="C14" s="20">
        <v>0</v>
      </c>
      <c r="D14" s="21">
        <v>326</v>
      </c>
      <c r="E14" s="7">
        <f>IFERROR(C14/D14,0)</f>
        <v>0</v>
      </c>
    </row>
    <row r="15" spans="2:5" x14ac:dyDescent="0.25">
      <c r="B15" s="3" t="s">
        <v>98</v>
      </c>
      <c r="C15" s="20">
        <v>0</v>
      </c>
      <c r="D15" s="21">
        <v>247.5</v>
      </c>
      <c r="E15" s="7">
        <f t="shared" ref="E15:E53" si="0">IFERROR(C15/D15,0)</f>
        <v>0</v>
      </c>
    </row>
    <row r="16" spans="2:5" x14ac:dyDescent="0.25">
      <c r="B16" s="3" t="s">
        <v>99</v>
      </c>
      <c r="C16" s="20">
        <v>0</v>
      </c>
      <c r="D16" s="21">
        <v>326</v>
      </c>
      <c r="E16" s="7">
        <f t="shared" si="0"/>
        <v>0</v>
      </c>
    </row>
    <row r="17" spans="2:5" x14ac:dyDescent="0.25">
      <c r="B17" s="3" t="s">
        <v>100</v>
      </c>
      <c r="C17" s="20">
        <v>0</v>
      </c>
      <c r="D17" s="21">
        <v>248</v>
      </c>
      <c r="E17" s="7">
        <f t="shared" si="0"/>
        <v>0</v>
      </c>
    </row>
    <row r="18" spans="2:5" x14ac:dyDescent="0.25">
      <c r="B18" s="3" t="s">
        <v>101</v>
      </c>
      <c r="C18" s="20">
        <v>0</v>
      </c>
      <c r="D18" s="21">
        <v>258.5</v>
      </c>
      <c r="E18" s="7">
        <f t="shared" si="0"/>
        <v>0</v>
      </c>
    </row>
    <row r="19" spans="2:5" x14ac:dyDescent="0.25">
      <c r="B19" s="3" t="s">
        <v>102</v>
      </c>
      <c r="C19" s="20">
        <v>0</v>
      </c>
      <c r="D19" s="21">
        <v>232.5</v>
      </c>
      <c r="E19" s="7">
        <f t="shared" si="0"/>
        <v>0</v>
      </c>
    </row>
    <row r="20" spans="2:5" x14ac:dyDescent="0.25">
      <c r="B20" s="3" t="s">
        <v>103</v>
      </c>
      <c r="C20" s="20">
        <v>0</v>
      </c>
      <c r="D20" s="21">
        <v>298</v>
      </c>
      <c r="E20" s="7">
        <f t="shared" si="0"/>
        <v>0</v>
      </c>
    </row>
    <row r="21" spans="2:5" x14ac:dyDescent="0.25">
      <c r="B21" s="3" t="s">
        <v>104</v>
      </c>
      <c r="C21" s="20">
        <v>0</v>
      </c>
      <c r="D21" s="21">
        <v>326</v>
      </c>
      <c r="E21" s="7">
        <f t="shared" si="0"/>
        <v>0</v>
      </c>
    </row>
    <row r="22" spans="2:5" x14ac:dyDescent="0.25">
      <c r="B22" s="3" t="s">
        <v>105</v>
      </c>
      <c r="C22" s="20">
        <v>0</v>
      </c>
      <c r="D22" s="21">
        <v>258.5</v>
      </c>
      <c r="E22" s="7">
        <f t="shared" si="0"/>
        <v>0</v>
      </c>
    </row>
    <row r="23" spans="2:5" x14ac:dyDescent="0.25">
      <c r="B23" s="3" t="s">
        <v>106</v>
      </c>
      <c r="C23" s="20">
        <v>0</v>
      </c>
      <c r="D23" s="21">
        <v>330</v>
      </c>
      <c r="E23" s="7">
        <f t="shared" si="0"/>
        <v>0</v>
      </c>
    </row>
    <row r="24" spans="2:5" x14ac:dyDescent="0.25">
      <c r="B24" s="3" t="s">
        <v>107</v>
      </c>
      <c r="C24" s="20">
        <v>0</v>
      </c>
      <c r="D24" s="21">
        <v>360</v>
      </c>
      <c r="E24" s="7">
        <f t="shared" si="0"/>
        <v>0</v>
      </c>
    </row>
    <row r="25" spans="2:5" x14ac:dyDescent="0.25">
      <c r="B25" s="3" t="s">
        <v>108</v>
      </c>
      <c r="C25" s="20">
        <v>0</v>
      </c>
      <c r="D25" s="21">
        <v>360</v>
      </c>
      <c r="E25" s="7">
        <f t="shared" si="0"/>
        <v>0</v>
      </c>
    </row>
    <row r="26" spans="2:5" x14ac:dyDescent="0.25">
      <c r="B26" s="3" t="s">
        <v>109</v>
      </c>
      <c r="C26" s="20">
        <v>0</v>
      </c>
      <c r="D26" s="21">
        <v>360</v>
      </c>
      <c r="E26" s="7">
        <f t="shared" si="0"/>
        <v>0</v>
      </c>
    </row>
    <row r="27" spans="2:5" x14ac:dyDescent="0.25">
      <c r="B27" s="3" t="s">
        <v>110</v>
      </c>
      <c r="C27" s="20">
        <v>0</v>
      </c>
      <c r="D27" s="21">
        <v>258.5</v>
      </c>
      <c r="E27" s="7">
        <f t="shared" si="0"/>
        <v>0</v>
      </c>
    </row>
    <row r="28" spans="2:5" x14ac:dyDescent="0.25">
      <c r="B28" s="3" t="s">
        <v>111</v>
      </c>
      <c r="C28" s="20">
        <v>0</v>
      </c>
      <c r="D28" s="21">
        <v>248</v>
      </c>
      <c r="E28" s="7">
        <f t="shared" si="0"/>
        <v>0</v>
      </c>
    </row>
    <row r="29" spans="2:5" x14ac:dyDescent="0.25">
      <c r="B29" s="3" t="s">
        <v>112</v>
      </c>
      <c r="C29" s="20">
        <v>0</v>
      </c>
      <c r="D29" s="21">
        <v>248</v>
      </c>
      <c r="E29" s="7">
        <f t="shared" si="0"/>
        <v>0</v>
      </c>
    </row>
    <row r="30" spans="2:5" x14ac:dyDescent="0.25">
      <c r="B30" s="3" t="s">
        <v>113</v>
      </c>
      <c r="C30" s="20">
        <v>0</v>
      </c>
      <c r="D30" s="21">
        <v>258.5</v>
      </c>
      <c r="E30" s="7">
        <f t="shared" si="0"/>
        <v>0</v>
      </c>
    </row>
    <row r="31" spans="2:5" x14ac:dyDescent="0.25">
      <c r="B31" s="3" t="s">
        <v>114</v>
      </c>
      <c r="C31" s="20">
        <v>0</v>
      </c>
      <c r="D31" s="21">
        <v>258.5</v>
      </c>
      <c r="E31" s="7">
        <f t="shared" si="0"/>
        <v>0</v>
      </c>
    </row>
    <row r="32" spans="2:5" x14ac:dyDescent="0.25">
      <c r="B32" s="3" t="s">
        <v>115</v>
      </c>
      <c r="C32" s="20">
        <v>0</v>
      </c>
      <c r="D32" s="21">
        <v>281.5</v>
      </c>
      <c r="E32" s="7">
        <f t="shared" si="0"/>
        <v>0</v>
      </c>
    </row>
    <row r="33" spans="2:5" x14ac:dyDescent="0.25">
      <c r="B33" s="3" t="s">
        <v>116</v>
      </c>
      <c r="C33" s="20">
        <v>0</v>
      </c>
      <c r="D33" s="21">
        <v>232.5</v>
      </c>
      <c r="E33" s="7">
        <f t="shared" si="0"/>
        <v>0</v>
      </c>
    </row>
    <row r="34" spans="2:5" x14ac:dyDescent="0.25">
      <c r="B34" s="3" t="s">
        <v>117</v>
      </c>
      <c r="C34" s="20">
        <v>0</v>
      </c>
      <c r="D34" s="21">
        <v>286</v>
      </c>
      <c r="E34" s="7">
        <f t="shared" si="0"/>
        <v>0</v>
      </c>
    </row>
    <row r="35" spans="2:5" x14ac:dyDescent="0.25">
      <c r="B35" s="3" t="s">
        <v>118</v>
      </c>
      <c r="C35" s="20">
        <v>0</v>
      </c>
      <c r="D35" s="21">
        <v>225</v>
      </c>
      <c r="E35" s="7">
        <f t="shared" si="0"/>
        <v>0</v>
      </c>
    </row>
    <row r="36" spans="2:5" x14ac:dyDescent="0.25">
      <c r="B36" s="3" t="s">
        <v>119</v>
      </c>
      <c r="C36" s="20">
        <v>0.9</v>
      </c>
      <c r="D36" s="21">
        <v>204</v>
      </c>
      <c r="E36" s="7">
        <f t="shared" si="0"/>
        <v>4.4117647058823529E-3</v>
      </c>
    </row>
    <row r="37" spans="2:5" x14ac:dyDescent="0.25">
      <c r="B37" s="3" t="s">
        <v>120</v>
      </c>
      <c r="C37" s="20">
        <v>0</v>
      </c>
      <c r="D37" s="21">
        <v>253.5</v>
      </c>
      <c r="E37" s="7">
        <f t="shared" si="0"/>
        <v>0</v>
      </c>
    </row>
    <row r="38" spans="2:5" x14ac:dyDescent="0.25">
      <c r="B38" s="3" t="s">
        <v>121</v>
      </c>
      <c r="C38" s="20">
        <v>0</v>
      </c>
      <c r="D38" s="21">
        <v>225</v>
      </c>
      <c r="E38" s="7">
        <f t="shared" si="0"/>
        <v>0</v>
      </c>
    </row>
    <row r="39" spans="2:5" x14ac:dyDescent="0.25">
      <c r="B39" s="3" t="s">
        <v>122</v>
      </c>
      <c r="C39" s="20">
        <v>0</v>
      </c>
      <c r="D39" s="21">
        <v>225</v>
      </c>
      <c r="E39" s="7">
        <f t="shared" si="0"/>
        <v>0</v>
      </c>
    </row>
    <row r="40" spans="2:5" x14ac:dyDescent="0.25">
      <c r="B40" s="3" t="s">
        <v>123</v>
      </c>
      <c r="C40" s="20">
        <v>0</v>
      </c>
      <c r="D40" s="21">
        <v>225</v>
      </c>
      <c r="E40" s="7">
        <f t="shared" si="0"/>
        <v>0</v>
      </c>
    </row>
    <row r="41" spans="2:5" x14ac:dyDescent="0.25">
      <c r="B41" s="3" t="s">
        <v>124</v>
      </c>
      <c r="C41" s="20">
        <v>0</v>
      </c>
      <c r="D41" s="21">
        <v>225</v>
      </c>
      <c r="E41" s="7">
        <f t="shared" si="0"/>
        <v>0</v>
      </c>
    </row>
    <row r="42" spans="2:5" x14ac:dyDescent="0.25">
      <c r="B42" s="3" t="s">
        <v>125</v>
      </c>
      <c r="C42" s="20">
        <v>0</v>
      </c>
      <c r="D42" s="21">
        <v>225</v>
      </c>
      <c r="E42" s="7">
        <f t="shared" si="0"/>
        <v>0</v>
      </c>
    </row>
    <row r="43" spans="2:5" x14ac:dyDescent="0.25">
      <c r="B43" s="3" t="s">
        <v>126</v>
      </c>
      <c r="C43" s="20">
        <v>0.6333333333333333</v>
      </c>
      <c r="D43" s="21">
        <v>214.5</v>
      </c>
      <c r="E43" s="7">
        <f t="shared" si="0"/>
        <v>2.9526029526029526E-3</v>
      </c>
    </row>
    <row r="44" spans="2:5" x14ac:dyDescent="0.25">
      <c r="B44" s="3" t="s">
        <v>127</v>
      </c>
      <c r="C44" s="20">
        <v>0</v>
      </c>
      <c r="D44" s="21">
        <v>235</v>
      </c>
      <c r="E44" s="7">
        <f t="shared" si="0"/>
        <v>0</v>
      </c>
    </row>
    <row r="45" spans="2:5" x14ac:dyDescent="0.25">
      <c r="B45" s="3" t="s">
        <v>128</v>
      </c>
      <c r="C45" s="20">
        <v>0</v>
      </c>
      <c r="D45" s="21">
        <v>225</v>
      </c>
      <c r="E45" s="7">
        <f t="shared" si="0"/>
        <v>0</v>
      </c>
    </row>
    <row r="46" spans="2:5" x14ac:dyDescent="0.25">
      <c r="B46" s="3" t="s">
        <v>129</v>
      </c>
      <c r="C46" s="20">
        <v>0</v>
      </c>
      <c r="D46" s="21">
        <v>246</v>
      </c>
      <c r="E46" s="7">
        <f t="shared" si="0"/>
        <v>0</v>
      </c>
    </row>
    <row r="47" spans="2:5" x14ac:dyDescent="0.25">
      <c r="B47" s="3" t="s">
        <v>130</v>
      </c>
      <c r="C47" s="20">
        <v>1.4</v>
      </c>
      <c r="D47" s="21">
        <v>225</v>
      </c>
      <c r="E47" s="7">
        <f t="shared" si="0"/>
        <v>6.2222222222222219E-3</v>
      </c>
    </row>
    <row r="48" spans="2:5" x14ac:dyDescent="0.25">
      <c r="B48" s="3" t="s">
        <v>131</v>
      </c>
      <c r="C48" s="20">
        <v>0</v>
      </c>
      <c r="D48" s="21">
        <v>225</v>
      </c>
      <c r="E48" s="7">
        <f t="shared" si="0"/>
        <v>0</v>
      </c>
    </row>
    <row r="49" spans="2:7" x14ac:dyDescent="0.25">
      <c r="B49" s="3" t="s">
        <v>48</v>
      </c>
      <c r="C49" s="20">
        <v>0</v>
      </c>
      <c r="D49" s="21">
        <v>540</v>
      </c>
      <c r="E49" s="7">
        <f t="shared" si="0"/>
        <v>0</v>
      </c>
    </row>
    <row r="50" spans="2:7" x14ac:dyDescent="0.25">
      <c r="B50" s="3" t="s">
        <v>49</v>
      </c>
      <c r="C50" s="20">
        <v>0</v>
      </c>
      <c r="D50" s="21">
        <v>540</v>
      </c>
      <c r="E50" s="7">
        <f t="shared" si="0"/>
        <v>0</v>
      </c>
    </row>
    <row r="51" spans="2:7" x14ac:dyDescent="0.25">
      <c r="B51" s="3" t="s">
        <v>86</v>
      </c>
      <c r="C51" s="20">
        <v>0</v>
      </c>
      <c r="D51" s="21">
        <v>540</v>
      </c>
      <c r="E51" s="7">
        <f t="shared" si="0"/>
        <v>0</v>
      </c>
    </row>
    <row r="52" spans="2:7" x14ac:dyDescent="0.25">
      <c r="B52" s="3" t="s">
        <v>87</v>
      </c>
      <c r="C52" s="20">
        <v>0</v>
      </c>
      <c r="D52" s="21">
        <v>540</v>
      </c>
      <c r="E52" s="7">
        <f>IFERROR(C52/D52,0)</f>
        <v>0</v>
      </c>
      <c r="G52" t="s">
        <v>134</v>
      </c>
    </row>
    <row r="53" spans="2:7" x14ac:dyDescent="0.25">
      <c r="B53" s="4" t="s">
        <v>10</v>
      </c>
      <c r="C53" s="22">
        <f>SUM(C14:C52)</f>
        <v>2.9333333333333331</v>
      </c>
      <c r="D53" s="39">
        <f>SUM(D14:D52)</f>
        <v>11340.5</v>
      </c>
      <c r="E53" s="45">
        <f t="shared" si="0"/>
        <v>2.5865996502211837E-4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83D3C-F84F-4215-9554-5F235A8E9A9B}">
  <dimension ref="B2:M130"/>
  <sheetViews>
    <sheetView showGridLines="0" zoomScale="85" zoomScaleNormal="85" workbookViewId="0">
      <selection activeCell="M12" sqref="M12"/>
    </sheetView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7" t="s">
        <v>29</v>
      </c>
      <c r="C2" s="67"/>
      <c r="D2" s="67"/>
      <c r="E2" s="67"/>
      <c r="F2" s="67"/>
      <c r="G2" s="67"/>
      <c r="H2" s="67"/>
      <c r="K2" s="61"/>
    </row>
    <row r="3" spans="2:13" x14ac:dyDescent="0.25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x14ac:dyDescent="0.25">
      <c r="B4" s="67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6" spans="2:13" x14ac:dyDescent="0.25">
      <c r="B6" t="s">
        <v>2</v>
      </c>
      <c r="C6" t="s">
        <v>88</v>
      </c>
    </row>
    <row r="7" spans="2:13" x14ac:dyDescent="0.25">
      <c r="B7" t="s">
        <v>3</v>
      </c>
      <c r="C7" s="60">
        <v>2017</v>
      </c>
    </row>
    <row r="8" spans="2:13" x14ac:dyDescent="0.25">
      <c r="B8" t="s">
        <v>4</v>
      </c>
      <c r="C8" t="s">
        <v>133</v>
      </c>
    </row>
    <row r="9" spans="2:13" ht="15" customHeight="1" x14ac:dyDescent="0.25">
      <c r="B9" t="s">
        <v>6</v>
      </c>
      <c r="C9" s="65" t="s">
        <v>15</v>
      </c>
      <c r="D9" s="65"/>
      <c r="E9" s="65"/>
      <c r="F9" s="65"/>
      <c r="I9" s="2"/>
      <c r="J9" s="1"/>
      <c r="K9" s="1"/>
      <c r="L9" s="1"/>
    </row>
    <row r="10" spans="2:13" ht="15" customHeight="1" x14ac:dyDescent="0.25">
      <c r="B10" t="s">
        <v>5</v>
      </c>
      <c r="C10" s="69" t="s">
        <v>16</v>
      </c>
      <c r="D10" s="69"/>
      <c r="E10" s="69"/>
      <c r="F10" s="69"/>
      <c r="G10" s="5"/>
      <c r="I10" s="70"/>
      <c r="J10" s="70"/>
      <c r="K10" s="70"/>
      <c r="L10" s="70"/>
      <c r="M10" s="5"/>
    </row>
    <row r="12" spans="2:13" x14ac:dyDescent="0.25">
      <c r="B12" s="71" t="s">
        <v>9</v>
      </c>
      <c r="C12" s="71"/>
      <c r="D12" s="62" t="s">
        <v>50</v>
      </c>
      <c r="E12" s="62" t="s">
        <v>20</v>
      </c>
      <c r="F12" s="23" t="s">
        <v>51</v>
      </c>
      <c r="G12" s="23" t="s">
        <v>52</v>
      </c>
      <c r="H12" s="23" t="s">
        <v>53</v>
      </c>
    </row>
    <row r="13" spans="2:13" x14ac:dyDescent="0.25">
      <c r="B13" s="42" t="s">
        <v>54</v>
      </c>
      <c r="C13" s="8" t="s">
        <v>17</v>
      </c>
      <c r="D13" s="9">
        <f>+VLOOKUP($B13,[1]Hoja6!$H:$L,5,0)</f>
        <v>474</v>
      </c>
      <c r="E13" s="9">
        <f>+VLOOKUP($B13,[1]Hoja6!$H:$L,3,0)</f>
        <v>619</v>
      </c>
      <c r="F13" s="9">
        <f>+VLOOKUP($B13,[1]Hoja6!$H:$L,4,0)</f>
        <v>3915</v>
      </c>
      <c r="G13" s="9">
        <f>+VLOOKUP($B13,[1]Hoja6!$H:$L,2,0)</f>
        <v>1346</v>
      </c>
      <c r="H13" s="10">
        <f>SUM(D13:G13)</f>
        <v>6354</v>
      </c>
      <c r="I13" s="64"/>
    </row>
    <row r="14" spans="2:13" x14ac:dyDescent="0.25">
      <c r="B14" s="43"/>
      <c r="C14" s="8" t="s">
        <v>18</v>
      </c>
      <c r="D14" s="9">
        <f>+VLOOKUP($B13,[1]Hoja6!$A:$E,5,0)</f>
        <v>479</v>
      </c>
      <c r="E14" s="9">
        <f>+VLOOKUP($B13,[1]Hoja6!$A:$E,3,0)</f>
        <v>622</v>
      </c>
      <c r="F14" s="9">
        <f>+VLOOKUP($B13,[1]Hoja6!$A:$E,4,0)</f>
        <v>4173</v>
      </c>
      <c r="G14" s="9">
        <f>+VLOOKUP($B13,[1]Hoja6!$A:$E,2,0)</f>
        <v>1772</v>
      </c>
      <c r="H14" s="10">
        <f>SUM(D14:G14)</f>
        <v>7046</v>
      </c>
    </row>
    <row r="15" spans="2:13" x14ac:dyDescent="0.25">
      <c r="B15" s="44"/>
      <c r="C15" s="8" t="s">
        <v>19</v>
      </c>
      <c r="D15" s="11">
        <f>IFERROR((D13/D14),0)</f>
        <v>0.98956158663883087</v>
      </c>
      <c r="E15" s="11">
        <f t="shared" ref="E15:G15" si="0">IFERROR((E13/E14),0)</f>
        <v>0.99517684887459812</v>
      </c>
      <c r="F15" s="11">
        <f t="shared" si="0"/>
        <v>0.93817397555715309</v>
      </c>
      <c r="G15" s="11">
        <f t="shared" si="0"/>
        <v>0.7595936794582393</v>
      </c>
      <c r="H15" s="11">
        <f>IFERROR((H13/H14),0)</f>
        <v>0.90178824865171725</v>
      </c>
    </row>
    <row r="16" spans="2:13" x14ac:dyDescent="0.25">
      <c r="B16" s="42" t="s">
        <v>55</v>
      </c>
      <c r="C16" s="8" t="s">
        <v>17</v>
      </c>
      <c r="D16" s="9">
        <f>+VLOOKUP($B16,[1]Hoja6!$H:$L,5,0)</f>
        <v>613</v>
      </c>
      <c r="E16" s="9">
        <f>+VLOOKUP($B16,[1]Hoja6!$H:$L,3,0)</f>
        <v>768</v>
      </c>
      <c r="F16" s="9">
        <f>+VLOOKUP($B16,[1]Hoja6!$H:$L,4,0)</f>
        <v>7912</v>
      </c>
      <c r="G16" s="9">
        <f>+VLOOKUP($B16,[1]Hoja6!$H:$L,2,0)</f>
        <v>2538</v>
      </c>
      <c r="H16" s="10">
        <f t="shared" ref="H16:H17" si="1">SUM(D16:G16)</f>
        <v>11831</v>
      </c>
      <c r="I16" s="64"/>
    </row>
    <row r="17" spans="2:9" x14ac:dyDescent="0.25">
      <c r="B17" s="43"/>
      <c r="C17" s="8" t="s">
        <v>18</v>
      </c>
      <c r="D17" s="9">
        <f>+VLOOKUP($B16,[1]Hoja6!$A:$E,5,0)</f>
        <v>773</v>
      </c>
      <c r="E17" s="9">
        <f>+VLOOKUP($B16,[1]Hoja6!$A:$E,3,0)</f>
        <v>969</v>
      </c>
      <c r="F17" s="9">
        <f>+VLOOKUP($B16,[1]Hoja6!$A:$E,4,0)</f>
        <v>9740</v>
      </c>
      <c r="G17" s="9">
        <f>+VLOOKUP($B16,[1]Hoja6!$A:$E,2,0)</f>
        <v>2821</v>
      </c>
      <c r="H17" s="10">
        <f t="shared" si="1"/>
        <v>14303</v>
      </c>
    </row>
    <row r="18" spans="2:9" x14ac:dyDescent="0.25">
      <c r="B18" s="44"/>
      <c r="C18" s="8" t="s">
        <v>19</v>
      </c>
      <c r="D18" s="11">
        <f>IFERROR((D16/D17),0)</f>
        <v>0.79301423027166884</v>
      </c>
      <c r="E18" s="11">
        <f t="shared" ref="E18:H18" si="2">IFERROR((E16/E17),0)</f>
        <v>0.79256965944272451</v>
      </c>
      <c r="F18" s="11">
        <f t="shared" si="2"/>
        <v>0.81232032854209446</v>
      </c>
      <c r="G18" s="11">
        <f t="shared" si="2"/>
        <v>0.8996809641970932</v>
      </c>
      <c r="H18" s="11">
        <f t="shared" si="2"/>
        <v>0.82716912535831644</v>
      </c>
    </row>
    <row r="19" spans="2:9" x14ac:dyDescent="0.25">
      <c r="B19" s="42" t="s">
        <v>56</v>
      </c>
      <c r="C19" s="8" t="s">
        <v>17</v>
      </c>
      <c r="D19" s="9">
        <f>+VLOOKUP($B19,[1]Hoja6!$H:$L,5,0)</f>
        <v>162</v>
      </c>
      <c r="E19" s="9">
        <f>+VLOOKUP($B19,[1]Hoja6!$H:$L,3,0)</f>
        <v>229</v>
      </c>
      <c r="F19" s="9">
        <f>+VLOOKUP($B19,[1]Hoja6!$H:$L,4,0)</f>
        <v>3384</v>
      </c>
      <c r="G19" s="9">
        <f>+VLOOKUP($B19,[1]Hoja6!$H:$L,2,0)</f>
        <v>353</v>
      </c>
      <c r="H19" s="10">
        <f t="shared" ref="H19:H20" si="3">SUM(D19:G19)</f>
        <v>4128</v>
      </c>
      <c r="I19" s="64"/>
    </row>
    <row r="20" spans="2:9" x14ac:dyDescent="0.25">
      <c r="B20" s="43"/>
      <c r="C20" s="8" t="s">
        <v>18</v>
      </c>
      <c r="D20" s="9">
        <f>+VLOOKUP($B19,[1]Hoja6!$A:$E,5,0)</f>
        <v>199</v>
      </c>
      <c r="E20" s="9">
        <f>+VLOOKUP($B19,[1]Hoja6!$A:$E,3,0)</f>
        <v>266</v>
      </c>
      <c r="F20" s="9">
        <f>+VLOOKUP($B19,[1]Hoja6!$A:$E,4,0)</f>
        <v>4033</v>
      </c>
      <c r="G20" s="9">
        <f>+VLOOKUP($B19,[1]Hoja6!$A:$E,2,0)</f>
        <v>385</v>
      </c>
      <c r="H20" s="10">
        <f t="shared" si="3"/>
        <v>4883</v>
      </c>
    </row>
    <row r="21" spans="2:9" x14ac:dyDescent="0.25">
      <c r="B21" s="44"/>
      <c r="C21" s="8" t="s">
        <v>19</v>
      </c>
      <c r="D21" s="11">
        <f>IFERROR((D19/D20),0)</f>
        <v>0.81407035175879394</v>
      </c>
      <c r="E21" s="11">
        <f t="shared" ref="E21:H21" si="4">IFERROR((E19/E20),0)</f>
        <v>0.86090225563909772</v>
      </c>
      <c r="F21" s="11">
        <f t="shared" si="4"/>
        <v>0.8390776097198116</v>
      </c>
      <c r="G21" s="11">
        <f t="shared" si="4"/>
        <v>0.91688311688311686</v>
      </c>
      <c r="H21" s="11">
        <f t="shared" si="4"/>
        <v>0.84538193733360634</v>
      </c>
    </row>
    <row r="22" spans="2:9" x14ac:dyDescent="0.25">
      <c r="B22" s="42" t="s">
        <v>57</v>
      </c>
      <c r="C22" s="8" t="s">
        <v>17</v>
      </c>
      <c r="D22" s="9">
        <f>+VLOOKUP($B22,[1]Hoja6!$H:$L,5,0)</f>
        <v>10</v>
      </c>
      <c r="E22" s="9">
        <f>+VLOOKUP($B22,[1]Hoja6!$H:$L,3,0)</f>
        <v>43</v>
      </c>
      <c r="F22" s="9">
        <f>+VLOOKUP($B22,[1]Hoja6!$H:$L,4,0)</f>
        <v>4599</v>
      </c>
      <c r="G22" s="9">
        <f>+VLOOKUP($B22,[1]Hoja6!$H:$L,2,0)</f>
        <v>1036</v>
      </c>
      <c r="H22" s="10">
        <f t="shared" ref="H22:H23" si="5">SUM(D22:G22)</f>
        <v>5688</v>
      </c>
      <c r="I22" s="64"/>
    </row>
    <row r="23" spans="2:9" x14ac:dyDescent="0.25">
      <c r="B23" s="43"/>
      <c r="C23" s="8" t="s">
        <v>18</v>
      </c>
      <c r="D23" s="9">
        <f>+VLOOKUP($B22,[1]Hoja6!$A:$E,5,0)</f>
        <v>10</v>
      </c>
      <c r="E23" s="9">
        <f>+VLOOKUP($B22,[1]Hoja6!$A:$E,3,0)</f>
        <v>50</v>
      </c>
      <c r="F23" s="9">
        <f>+VLOOKUP($B22,[1]Hoja6!$A:$E,4,0)</f>
        <v>5649</v>
      </c>
      <c r="G23" s="9">
        <f>+VLOOKUP($B22,[1]Hoja6!$A:$E,2,0)</f>
        <v>1134</v>
      </c>
      <c r="H23" s="10">
        <f t="shared" si="5"/>
        <v>6843</v>
      </c>
    </row>
    <row r="24" spans="2:9" x14ac:dyDescent="0.25">
      <c r="B24" s="44"/>
      <c r="C24" s="8" t="s">
        <v>19</v>
      </c>
      <c r="D24" s="11">
        <f>IFERROR((D22/D23),0)</f>
        <v>1</v>
      </c>
      <c r="E24" s="11">
        <f t="shared" ref="E24:H24" si="6">IFERROR((E22/E23),0)</f>
        <v>0.86</v>
      </c>
      <c r="F24" s="11">
        <f t="shared" si="6"/>
        <v>0.81412639405204457</v>
      </c>
      <c r="G24" s="11">
        <f t="shared" si="6"/>
        <v>0.9135802469135802</v>
      </c>
      <c r="H24" s="11">
        <f t="shared" si="6"/>
        <v>0.83121437965804468</v>
      </c>
    </row>
    <row r="25" spans="2:9" x14ac:dyDescent="0.25">
      <c r="B25" s="42" t="s">
        <v>58</v>
      </c>
      <c r="C25" s="8" t="s">
        <v>17</v>
      </c>
      <c r="D25" s="9">
        <f>+VLOOKUP($B25,[1]Hoja6!$H:$L,5,0)</f>
        <v>324</v>
      </c>
      <c r="E25" s="9">
        <f>+VLOOKUP($B25,[1]Hoja6!$H:$L,3,0)</f>
        <v>321</v>
      </c>
      <c r="F25" s="9">
        <f>+VLOOKUP($B25,[1]Hoja6!$H:$L,4,0)</f>
        <v>2914</v>
      </c>
      <c r="G25" s="9">
        <f>+VLOOKUP($B25,[1]Hoja6!$H:$L,2,0)</f>
        <v>289</v>
      </c>
      <c r="H25" s="10">
        <f t="shared" ref="H25:H26" si="7">SUM(D25:G25)</f>
        <v>3848</v>
      </c>
      <c r="I25" s="64"/>
    </row>
    <row r="26" spans="2:9" x14ac:dyDescent="0.25">
      <c r="B26" s="43"/>
      <c r="C26" s="8" t="s">
        <v>18</v>
      </c>
      <c r="D26" s="9">
        <f>+VLOOKUP($B25,[1]Hoja6!$A:$E,5,0)</f>
        <v>396</v>
      </c>
      <c r="E26" s="9">
        <f>+VLOOKUP($B25,[1]Hoja6!$A:$E,3,0)</f>
        <v>394</v>
      </c>
      <c r="F26" s="9">
        <f>+VLOOKUP($B25,[1]Hoja6!$A:$E,4,0)</f>
        <v>3516</v>
      </c>
      <c r="G26" s="9">
        <f>+VLOOKUP($B25,[1]Hoja6!$A:$E,2,0)</f>
        <v>319</v>
      </c>
      <c r="H26" s="10">
        <f t="shared" si="7"/>
        <v>4625</v>
      </c>
    </row>
    <row r="27" spans="2:9" x14ac:dyDescent="0.25">
      <c r="B27" s="44"/>
      <c r="C27" s="8" t="s">
        <v>19</v>
      </c>
      <c r="D27" s="11">
        <f>IFERROR((D25/D26),0)</f>
        <v>0.81818181818181823</v>
      </c>
      <c r="E27" s="11">
        <f t="shared" ref="E27:H27" si="8">IFERROR((E25/E26),0)</f>
        <v>0.81472081218274117</v>
      </c>
      <c r="F27" s="11">
        <f t="shared" si="8"/>
        <v>0.82878270762229811</v>
      </c>
      <c r="G27" s="11">
        <f t="shared" si="8"/>
        <v>0.90595611285266453</v>
      </c>
      <c r="H27" s="11">
        <f t="shared" si="8"/>
        <v>0.83199999999999996</v>
      </c>
    </row>
    <row r="28" spans="2:9" x14ac:dyDescent="0.25">
      <c r="B28" s="42" t="s">
        <v>59</v>
      </c>
      <c r="C28" s="8" t="s">
        <v>17</v>
      </c>
      <c r="D28" s="9">
        <f>+VLOOKUP($B28,[1]Hoja6!$H:$L,5,0)</f>
        <v>265</v>
      </c>
      <c r="E28" s="9">
        <f>+VLOOKUP($B28,[1]Hoja6!$H:$L,3,0)</f>
        <v>353</v>
      </c>
      <c r="F28" s="9">
        <f>+VLOOKUP($B28,[1]Hoja6!$H:$L,4,0)</f>
        <v>4295</v>
      </c>
      <c r="G28" s="9">
        <f>+VLOOKUP($B28,[1]Hoja6!$H:$L,2,0)</f>
        <v>1037</v>
      </c>
      <c r="H28" s="10">
        <f t="shared" ref="H28:H29" si="9">SUM(D28:G28)</f>
        <v>5950</v>
      </c>
      <c r="I28" s="64"/>
    </row>
    <row r="29" spans="2:9" x14ac:dyDescent="0.25">
      <c r="B29" s="43"/>
      <c r="C29" s="8" t="s">
        <v>18</v>
      </c>
      <c r="D29" s="9">
        <f>+VLOOKUP($B28,[1]Hoja6!$A:$E,5,0)</f>
        <v>330</v>
      </c>
      <c r="E29" s="9">
        <f>+VLOOKUP($B28,[1]Hoja6!$A:$E,3,0)</f>
        <v>441</v>
      </c>
      <c r="F29" s="9">
        <f>+VLOOKUP($B28,[1]Hoja6!$A:$E,4,0)</f>
        <v>4913</v>
      </c>
      <c r="G29" s="9">
        <f>+VLOOKUP($B28,[1]Hoja6!$A:$E,2,0)</f>
        <v>1128</v>
      </c>
      <c r="H29" s="10">
        <f t="shared" si="9"/>
        <v>6812</v>
      </c>
    </row>
    <row r="30" spans="2:9" x14ac:dyDescent="0.25">
      <c r="B30" s="44"/>
      <c r="C30" s="8" t="s">
        <v>19</v>
      </c>
      <c r="D30" s="11">
        <f>IFERROR((D28/D29),0)</f>
        <v>0.80303030303030298</v>
      </c>
      <c r="E30" s="11">
        <f t="shared" ref="E30:H30" si="10">IFERROR((E28/E29),0)</f>
        <v>0.80045351473922899</v>
      </c>
      <c r="F30" s="11">
        <f t="shared" si="10"/>
        <v>0.87421127620598416</v>
      </c>
      <c r="G30" s="11">
        <f t="shared" si="10"/>
        <v>0.91932624113475181</v>
      </c>
      <c r="H30" s="11">
        <f t="shared" si="10"/>
        <v>0.87345860246623608</v>
      </c>
    </row>
    <row r="31" spans="2:9" x14ac:dyDescent="0.25">
      <c r="B31" s="42" t="s">
        <v>60</v>
      </c>
      <c r="C31" s="8" t="s">
        <v>17</v>
      </c>
      <c r="D31" s="9">
        <f>+VLOOKUP($B31,[1]Hoja6!$H:$L,5,0)</f>
        <v>234</v>
      </c>
      <c r="E31" s="9">
        <f>+VLOOKUP($B31,[1]Hoja6!$H:$L,3,0)</f>
        <v>259</v>
      </c>
      <c r="F31" s="9">
        <f>+VLOOKUP($B31,[1]Hoja6!$H:$L,4,0)</f>
        <v>2603</v>
      </c>
      <c r="G31" s="9">
        <f>+VLOOKUP($B31,[1]Hoja6!$H:$L,2,0)</f>
        <v>561</v>
      </c>
      <c r="H31" s="10">
        <f t="shared" ref="H31:H32" si="11">SUM(D31:G31)</f>
        <v>3657</v>
      </c>
      <c r="I31" s="64"/>
    </row>
    <row r="32" spans="2:9" x14ac:dyDescent="0.25">
      <c r="B32" s="43"/>
      <c r="C32" s="8" t="s">
        <v>18</v>
      </c>
      <c r="D32" s="9">
        <f>+VLOOKUP($B31,[1]Hoja6!$A:$E,5,0)</f>
        <v>283</v>
      </c>
      <c r="E32" s="9">
        <f>+VLOOKUP($B31,[1]Hoja6!$A:$E,3,0)</f>
        <v>315</v>
      </c>
      <c r="F32" s="9">
        <f>+VLOOKUP($B31,[1]Hoja6!$A:$E,4,0)</f>
        <v>3049</v>
      </c>
      <c r="G32" s="9">
        <f>+VLOOKUP($B31,[1]Hoja6!$A:$E,2,0)</f>
        <v>634</v>
      </c>
      <c r="H32" s="10">
        <f t="shared" si="11"/>
        <v>4281</v>
      </c>
    </row>
    <row r="33" spans="2:9" x14ac:dyDescent="0.25">
      <c r="B33" s="44"/>
      <c r="C33" s="8" t="s">
        <v>19</v>
      </c>
      <c r="D33" s="11">
        <f>IFERROR((D31/D32),0)</f>
        <v>0.82685512367491165</v>
      </c>
      <c r="E33" s="11">
        <f t="shared" ref="E33:H33" si="12">IFERROR((E31/E32),0)</f>
        <v>0.82222222222222219</v>
      </c>
      <c r="F33" s="11">
        <f t="shared" si="12"/>
        <v>0.85372253197769765</v>
      </c>
      <c r="G33" s="11">
        <f t="shared" si="12"/>
        <v>0.8848580441640379</v>
      </c>
      <c r="H33" s="11">
        <f t="shared" si="12"/>
        <v>0.85423966362999304</v>
      </c>
    </row>
    <row r="34" spans="2:9" x14ac:dyDescent="0.25">
      <c r="B34" s="42" t="s">
        <v>61</v>
      </c>
      <c r="C34" s="8" t="s">
        <v>17</v>
      </c>
      <c r="D34" s="9">
        <f>+VLOOKUP($B34,[1]Hoja6!$H:$L,5,0)</f>
        <v>244</v>
      </c>
      <c r="E34" s="9">
        <f>+VLOOKUP($B34,[1]Hoja6!$H:$L,3,0)</f>
        <v>85</v>
      </c>
      <c r="F34" s="9">
        <f>+VLOOKUP($B34,[1]Hoja6!$H:$L,4,0)</f>
        <v>2256</v>
      </c>
      <c r="G34" s="9">
        <f>+VLOOKUP($B34,[1]Hoja6!$H:$L,2,0)</f>
        <v>719</v>
      </c>
      <c r="H34" s="10">
        <f t="shared" ref="H34:H35" si="13">SUM(D34:G34)</f>
        <v>3304</v>
      </c>
      <c r="I34" s="64"/>
    </row>
    <row r="35" spans="2:9" x14ac:dyDescent="0.25">
      <c r="B35" s="43"/>
      <c r="C35" s="8" t="s">
        <v>18</v>
      </c>
      <c r="D35" s="9">
        <f>+VLOOKUP($B34,[1]Hoja6!$A:$E,5,0)</f>
        <v>274</v>
      </c>
      <c r="E35" s="9">
        <f>+VLOOKUP($B34,[1]Hoja6!$A:$E,3,0)</f>
        <v>97</v>
      </c>
      <c r="F35" s="9">
        <f>+VLOOKUP($B34,[1]Hoja6!$A:$E,4,0)</f>
        <v>2516</v>
      </c>
      <c r="G35" s="9">
        <f>+VLOOKUP($B34,[1]Hoja6!$A:$E,2,0)</f>
        <v>817</v>
      </c>
      <c r="H35" s="10">
        <f t="shared" si="13"/>
        <v>3704</v>
      </c>
    </row>
    <row r="36" spans="2:9" x14ac:dyDescent="0.25">
      <c r="B36" s="44"/>
      <c r="C36" s="8" t="s">
        <v>19</v>
      </c>
      <c r="D36" s="11">
        <f>IFERROR((D34/D35),0)</f>
        <v>0.89051094890510951</v>
      </c>
      <c r="E36" s="11">
        <f t="shared" ref="E36:H36" si="14">IFERROR((E34/E35),0)</f>
        <v>0.87628865979381443</v>
      </c>
      <c r="F36" s="11">
        <f t="shared" si="14"/>
        <v>0.89666136724960255</v>
      </c>
      <c r="G36" s="11">
        <f t="shared" si="14"/>
        <v>0.88004895960832308</v>
      </c>
      <c r="H36" s="11">
        <f t="shared" si="14"/>
        <v>0.89200863930885532</v>
      </c>
    </row>
    <row r="37" spans="2:9" x14ac:dyDescent="0.25">
      <c r="B37" s="42" t="s">
        <v>62</v>
      </c>
      <c r="C37" s="8" t="s">
        <v>17</v>
      </c>
      <c r="D37" s="9">
        <f>+VLOOKUP($B37,[1]Hoja6!$H:$L,5,0)</f>
        <v>244</v>
      </c>
      <c r="E37" s="9">
        <f>+VLOOKUP($B37,[1]Hoja6!$H:$L,3,0)</f>
        <v>304</v>
      </c>
      <c r="F37" s="9">
        <f>+VLOOKUP($B37,[1]Hoja6!$H:$L,4,0)</f>
        <v>1472</v>
      </c>
      <c r="G37" s="9">
        <f>+VLOOKUP($B37,[1]Hoja6!$H:$L,2,0)</f>
        <v>223</v>
      </c>
      <c r="H37" s="10">
        <f t="shared" ref="H37:H38" si="15">SUM(D37:G37)</f>
        <v>2243</v>
      </c>
      <c r="I37" s="64"/>
    </row>
    <row r="38" spans="2:9" x14ac:dyDescent="0.25">
      <c r="B38" s="43"/>
      <c r="C38" s="8" t="s">
        <v>18</v>
      </c>
      <c r="D38" s="9">
        <f>+VLOOKUP($B37,[1]Hoja6!$A:$E,5,0)</f>
        <v>309</v>
      </c>
      <c r="E38" s="9">
        <f>+VLOOKUP($B37,[1]Hoja6!$A:$E,3,0)</f>
        <v>368</v>
      </c>
      <c r="F38" s="9">
        <f>+VLOOKUP($B37,[1]Hoja6!$A:$E,4,0)</f>
        <v>1682</v>
      </c>
      <c r="G38" s="9">
        <f>+VLOOKUP($B37,[1]Hoja6!$A:$E,2,0)</f>
        <v>259</v>
      </c>
      <c r="H38" s="10">
        <f t="shared" si="15"/>
        <v>2618</v>
      </c>
    </row>
    <row r="39" spans="2:9" x14ac:dyDescent="0.25">
      <c r="B39" s="44"/>
      <c r="C39" s="8" t="s">
        <v>19</v>
      </c>
      <c r="D39" s="11">
        <f>IFERROR((D37/D38),0)</f>
        <v>0.78964401294498376</v>
      </c>
      <c r="E39" s="11">
        <f t="shared" ref="E39:H39" si="16">IFERROR((E37/E38),0)</f>
        <v>0.82608695652173914</v>
      </c>
      <c r="F39" s="11">
        <f t="shared" si="16"/>
        <v>0.87514863258026154</v>
      </c>
      <c r="G39" s="11">
        <f t="shared" si="16"/>
        <v>0.86100386100386095</v>
      </c>
      <c r="H39" s="11">
        <f t="shared" si="16"/>
        <v>0.85676088617265089</v>
      </c>
    </row>
    <row r="40" spans="2:9" x14ac:dyDescent="0.25">
      <c r="B40" s="42" t="s">
        <v>63</v>
      </c>
      <c r="C40" s="8" t="s">
        <v>17</v>
      </c>
      <c r="D40" s="9">
        <f>+VLOOKUP($B40,[1]Hoja6!$H:$L,5,0)</f>
        <v>134</v>
      </c>
      <c r="E40" s="9">
        <f>+VLOOKUP($B40,[1]Hoja6!$H:$L,3,0)</f>
        <v>42</v>
      </c>
      <c r="F40" s="9">
        <f>+VLOOKUP($B40,[1]Hoja6!$H:$L,4,0)</f>
        <v>2203</v>
      </c>
      <c r="G40" s="9">
        <f>+VLOOKUP($B40,[1]Hoja6!$H:$L,2,0)</f>
        <v>237</v>
      </c>
      <c r="H40" s="10">
        <f t="shared" ref="H40:H41" si="17">SUM(D40:G40)</f>
        <v>2616</v>
      </c>
      <c r="I40" s="64"/>
    </row>
    <row r="41" spans="2:9" x14ac:dyDescent="0.25">
      <c r="B41" s="43"/>
      <c r="C41" s="8" t="s">
        <v>18</v>
      </c>
      <c r="D41" s="9">
        <f>+VLOOKUP($B40,[1]Hoja6!$A:$E,5,0)</f>
        <v>207</v>
      </c>
      <c r="E41" s="9">
        <f>+VLOOKUP($B40,[1]Hoja6!$A:$E,3,0)</f>
        <v>68</v>
      </c>
      <c r="F41" s="9">
        <f>+VLOOKUP($B40,[1]Hoja6!$A:$E,4,0)</f>
        <v>3059</v>
      </c>
      <c r="G41" s="9">
        <f>+VLOOKUP($B40,[1]Hoja6!$A:$E,2,0)</f>
        <v>246</v>
      </c>
      <c r="H41" s="10">
        <f t="shared" si="17"/>
        <v>3580</v>
      </c>
    </row>
    <row r="42" spans="2:9" x14ac:dyDescent="0.25">
      <c r="B42" s="44"/>
      <c r="C42" s="8" t="s">
        <v>19</v>
      </c>
      <c r="D42" s="11">
        <f>IFERROR((D40/D41),0)</f>
        <v>0.64734299516908211</v>
      </c>
      <c r="E42" s="11">
        <f t="shared" ref="E42:H42" si="18">IFERROR((E40/E41),0)</f>
        <v>0.61764705882352944</v>
      </c>
      <c r="F42" s="11">
        <f t="shared" si="18"/>
        <v>0.72016999019287353</v>
      </c>
      <c r="G42" s="11">
        <f t="shared" si="18"/>
        <v>0.96341463414634143</v>
      </c>
      <c r="H42" s="11">
        <f t="shared" si="18"/>
        <v>0.73072625698324023</v>
      </c>
    </row>
    <row r="43" spans="2:9" x14ac:dyDescent="0.25">
      <c r="B43" s="42" t="s">
        <v>64</v>
      </c>
      <c r="C43" s="8" t="s">
        <v>17</v>
      </c>
      <c r="D43" s="9">
        <f>+VLOOKUP($B43,[1]Hoja6!$H:$L,5,0)</f>
        <v>22</v>
      </c>
      <c r="E43" s="9">
        <f>+VLOOKUP($B43,[1]Hoja6!$H:$L,3,0)</f>
        <v>4</v>
      </c>
      <c r="F43" s="9">
        <f>+VLOOKUP($B43,[1]Hoja6!$H:$L,4,0)</f>
        <v>4246</v>
      </c>
      <c r="G43" s="9">
        <f>+VLOOKUP($B43,[1]Hoja6!$H:$L,2,0)</f>
        <v>111</v>
      </c>
      <c r="H43" s="10">
        <f t="shared" ref="H43:H44" si="19">SUM(D43:G43)</f>
        <v>4383</v>
      </c>
      <c r="I43" s="64"/>
    </row>
    <row r="44" spans="2:9" x14ac:dyDescent="0.25">
      <c r="B44" s="43"/>
      <c r="C44" s="8" t="s">
        <v>18</v>
      </c>
      <c r="D44" s="9">
        <f>+VLOOKUP($B43,[1]Hoja6!$A:$E,5,0)</f>
        <v>25</v>
      </c>
      <c r="E44" s="9">
        <f>+VLOOKUP($B43,[1]Hoja6!$A:$E,3,0)</f>
        <v>4</v>
      </c>
      <c r="F44" s="9">
        <f>+VLOOKUP($B43,[1]Hoja6!$A:$E,4,0)</f>
        <v>4564</v>
      </c>
      <c r="G44" s="9">
        <f>+VLOOKUP($B43,[1]Hoja6!$A:$E,2,0)</f>
        <v>125</v>
      </c>
      <c r="H44" s="10">
        <f t="shared" si="19"/>
        <v>4718</v>
      </c>
    </row>
    <row r="45" spans="2:9" x14ac:dyDescent="0.25">
      <c r="B45" s="44"/>
      <c r="C45" s="8" t="s">
        <v>19</v>
      </c>
      <c r="D45" s="11">
        <f>IFERROR((D43/D44),0)</f>
        <v>0.88</v>
      </c>
      <c r="E45" s="11">
        <f t="shared" ref="E45:H45" si="20">IFERROR((E43/E44),0)</f>
        <v>1</v>
      </c>
      <c r="F45" s="11">
        <f t="shared" si="20"/>
        <v>0.93032427695004383</v>
      </c>
      <c r="G45" s="11">
        <f t="shared" si="20"/>
        <v>0.88800000000000001</v>
      </c>
      <c r="H45" s="11">
        <f t="shared" si="20"/>
        <v>0.92899533700720649</v>
      </c>
    </row>
    <row r="46" spans="2:9" x14ac:dyDescent="0.25">
      <c r="B46" s="42" t="s">
        <v>65</v>
      </c>
      <c r="C46" s="8" t="s">
        <v>17</v>
      </c>
      <c r="D46" s="9">
        <f>+VLOOKUP($B46,[1]Hoja6!$H:$L,5,0)</f>
        <v>42</v>
      </c>
      <c r="E46" s="9">
        <f>+VLOOKUP($B46,[1]Hoja6!$H:$L,3,0)</f>
        <v>6</v>
      </c>
      <c r="F46" s="9">
        <f>+VLOOKUP($B46,[1]Hoja6!$H:$L,4,0)</f>
        <v>1420</v>
      </c>
      <c r="G46" s="9">
        <f>+VLOOKUP($B46,[1]Hoja6!$H:$L,2,0)</f>
        <v>192</v>
      </c>
      <c r="H46" s="10">
        <f t="shared" ref="H46:H47" si="21">SUM(D46:G46)</f>
        <v>1660</v>
      </c>
      <c r="I46" s="64"/>
    </row>
    <row r="47" spans="2:9" x14ac:dyDescent="0.25">
      <c r="B47" s="43"/>
      <c r="C47" s="8" t="s">
        <v>18</v>
      </c>
      <c r="D47" s="9">
        <f>+VLOOKUP($B46,[1]Hoja6!$A:$E,5,0)</f>
        <v>47</v>
      </c>
      <c r="E47" s="9">
        <f>+VLOOKUP($B46,[1]Hoja6!$A:$E,3,0)</f>
        <v>7</v>
      </c>
      <c r="F47" s="9">
        <f>+VLOOKUP($B46,[1]Hoja6!$A:$E,4,0)</f>
        <v>1623</v>
      </c>
      <c r="G47" s="9">
        <f>+VLOOKUP($B46,[1]Hoja6!$A:$E,2,0)</f>
        <v>238</v>
      </c>
      <c r="H47" s="10">
        <f t="shared" si="21"/>
        <v>1915</v>
      </c>
    </row>
    <row r="48" spans="2:9" x14ac:dyDescent="0.25">
      <c r="B48" s="44"/>
      <c r="C48" s="8" t="s">
        <v>19</v>
      </c>
      <c r="D48" s="11">
        <f>IFERROR((D46/D47),0)</f>
        <v>0.8936170212765957</v>
      </c>
      <c r="E48" s="11">
        <f t="shared" ref="E48:H48" si="22">IFERROR((E46/E47),0)</f>
        <v>0.8571428571428571</v>
      </c>
      <c r="F48" s="11">
        <f t="shared" si="22"/>
        <v>0.8749229821318546</v>
      </c>
      <c r="G48" s="11">
        <f t="shared" si="22"/>
        <v>0.80672268907563027</v>
      </c>
      <c r="H48" s="11">
        <f t="shared" si="22"/>
        <v>0.86684073107049608</v>
      </c>
    </row>
    <row r="49" spans="2:9" x14ac:dyDescent="0.25">
      <c r="B49" s="42" t="s">
        <v>66</v>
      </c>
      <c r="C49" s="8" t="s">
        <v>17</v>
      </c>
      <c r="D49" s="9">
        <f>+VLOOKUP($B49,[1]Hoja6!$H:$L,5,0)</f>
        <v>46</v>
      </c>
      <c r="E49" s="9">
        <f>+VLOOKUP($B49,[1]Hoja6!$H:$L,3,0)</f>
        <v>57</v>
      </c>
      <c r="F49" s="9">
        <f>+VLOOKUP($B49,[1]Hoja6!$H:$L,4,0)</f>
        <v>1821</v>
      </c>
      <c r="G49" s="9">
        <f>+VLOOKUP($B49,[1]Hoja6!$H:$L,2,0)</f>
        <v>286</v>
      </c>
      <c r="H49" s="10">
        <f t="shared" ref="H49:H50" si="23">SUM(D49:G49)</f>
        <v>2210</v>
      </c>
      <c r="I49" s="64"/>
    </row>
    <row r="50" spans="2:9" x14ac:dyDescent="0.25">
      <c r="B50" s="43"/>
      <c r="C50" s="8" t="s">
        <v>18</v>
      </c>
      <c r="D50" s="9">
        <f>+VLOOKUP($B49,[1]Hoja6!$A:$E,5,0)</f>
        <v>49</v>
      </c>
      <c r="E50" s="9">
        <f>+VLOOKUP($B49,[1]Hoja6!$A:$E,3,0)</f>
        <v>58</v>
      </c>
      <c r="F50" s="9">
        <f>+VLOOKUP($B49,[1]Hoja6!$A:$E,4,0)</f>
        <v>1910</v>
      </c>
      <c r="G50" s="9">
        <f>+VLOOKUP($B49,[1]Hoja6!$A:$E,2,0)</f>
        <v>301</v>
      </c>
      <c r="H50" s="10">
        <f t="shared" si="23"/>
        <v>2318</v>
      </c>
    </row>
    <row r="51" spans="2:9" x14ac:dyDescent="0.25">
      <c r="B51" s="44"/>
      <c r="C51" s="8" t="s">
        <v>19</v>
      </c>
      <c r="D51" s="11">
        <f>IFERROR((D49/D50),0)</f>
        <v>0.93877551020408168</v>
      </c>
      <c r="E51" s="11">
        <f t="shared" ref="E51:H51" si="24">IFERROR((E49/E50),0)</f>
        <v>0.98275862068965514</v>
      </c>
      <c r="F51" s="11">
        <f t="shared" si="24"/>
        <v>0.95340314136125659</v>
      </c>
      <c r="G51" s="11">
        <f t="shared" si="24"/>
        <v>0.95016611295681064</v>
      </c>
      <c r="H51" s="11">
        <f t="shared" si="24"/>
        <v>0.95340811044003448</v>
      </c>
    </row>
    <row r="52" spans="2:9" x14ac:dyDescent="0.25">
      <c r="B52" s="42" t="s">
        <v>67</v>
      </c>
      <c r="C52" s="8" t="s">
        <v>17</v>
      </c>
      <c r="D52" s="9" t="s">
        <v>96</v>
      </c>
      <c r="E52" s="9" t="s">
        <v>96</v>
      </c>
      <c r="F52" s="9" t="s">
        <v>96</v>
      </c>
      <c r="G52" s="9" t="s">
        <v>96</v>
      </c>
      <c r="H52" s="10">
        <f>SUM(D52:G52)</f>
        <v>0</v>
      </c>
      <c r="I52" s="64"/>
    </row>
    <row r="53" spans="2:9" x14ac:dyDescent="0.25">
      <c r="B53" s="43"/>
      <c r="C53" s="8" t="s">
        <v>18</v>
      </c>
      <c r="D53" s="9" t="s">
        <v>96</v>
      </c>
      <c r="E53" s="9" t="s">
        <v>96</v>
      </c>
      <c r="F53" s="9" t="s">
        <v>96</v>
      </c>
      <c r="G53" s="9" t="s">
        <v>96</v>
      </c>
      <c r="H53" s="10">
        <f>SUM(D53:G53)</f>
        <v>0</v>
      </c>
    </row>
    <row r="54" spans="2:9" x14ac:dyDescent="0.25">
      <c r="B54" s="44"/>
      <c r="C54" s="8" t="s">
        <v>19</v>
      </c>
      <c r="D54" s="9" t="s">
        <v>96</v>
      </c>
      <c r="E54" s="9" t="s">
        <v>96</v>
      </c>
      <c r="F54" s="9" t="s">
        <v>96</v>
      </c>
      <c r="G54" s="9" t="s">
        <v>96</v>
      </c>
      <c r="H54" s="11">
        <f t="shared" ref="H54" si="25">IFERROR((H52/H53),0)</f>
        <v>0</v>
      </c>
    </row>
    <row r="55" spans="2:9" x14ac:dyDescent="0.25">
      <c r="B55" s="42" t="s">
        <v>68</v>
      </c>
      <c r="C55" s="8" t="s">
        <v>17</v>
      </c>
      <c r="D55" s="9">
        <f>+VLOOKUP($B55,[1]Hoja6!$H:$L,5,0)</f>
        <v>57</v>
      </c>
      <c r="E55" s="9">
        <f>+VLOOKUP($B55,[1]Hoja6!$H:$L,3,0)</f>
        <v>28</v>
      </c>
      <c r="F55" s="9">
        <f>+VLOOKUP($B55,[1]Hoja6!$H:$L,4,0)</f>
        <v>3665</v>
      </c>
      <c r="G55" s="9">
        <f>+VLOOKUP($B55,[1]Hoja6!$H:$L,2,0)</f>
        <v>122</v>
      </c>
      <c r="H55" s="10">
        <f>SUM(D55:G55)</f>
        <v>3872</v>
      </c>
      <c r="I55" s="64"/>
    </row>
    <row r="56" spans="2:9" x14ac:dyDescent="0.25">
      <c r="B56" s="43"/>
      <c r="C56" s="8" t="s">
        <v>18</v>
      </c>
      <c r="D56" s="9">
        <f>+VLOOKUP($B55,[1]Hoja6!$A:$E,5,0)</f>
        <v>62</v>
      </c>
      <c r="E56" s="9">
        <f>+VLOOKUP($B55,[1]Hoja6!$A:$E,3,0)</f>
        <v>29</v>
      </c>
      <c r="F56" s="9">
        <f>+VLOOKUP($B55,[1]Hoja6!$A:$E,4,0)</f>
        <v>4459</v>
      </c>
      <c r="G56" s="9">
        <f>+VLOOKUP($B55,[1]Hoja6!$A:$E,2,0)</f>
        <v>135</v>
      </c>
      <c r="H56" s="10">
        <f>SUM(D56:G56)</f>
        <v>4685</v>
      </c>
    </row>
    <row r="57" spans="2:9" x14ac:dyDescent="0.25">
      <c r="B57" s="44"/>
      <c r="C57" s="8" t="s">
        <v>19</v>
      </c>
      <c r="D57" s="11">
        <f>IFERROR((D55/D56),0)</f>
        <v>0.91935483870967738</v>
      </c>
      <c r="E57" s="11">
        <f t="shared" ref="E57:H57" si="26">IFERROR((E55/E56),0)</f>
        <v>0.96551724137931039</v>
      </c>
      <c r="F57" s="11">
        <f t="shared" si="26"/>
        <v>0.82193316887194434</v>
      </c>
      <c r="G57" s="11">
        <f t="shared" si="26"/>
        <v>0.90370370370370368</v>
      </c>
      <c r="H57" s="11">
        <f t="shared" si="26"/>
        <v>0.82646744930629668</v>
      </c>
    </row>
    <row r="58" spans="2:9" x14ac:dyDescent="0.25">
      <c r="B58" s="42" t="s">
        <v>95</v>
      </c>
      <c r="C58" s="8" t="s">
        <v>17</v>
      </c>
      <c r="D58" s="9">
        <f>+VLOOKUP($B58,[1]Hoja6!$H:$L,5,0)</f>
        <v>213</v>
      </c>
      <c r="E58" s="9">
        <f>+VLOOKUP($B58,[1]Hoja6!$H:$L,3,0)</f>
        <v>176</v>
      </c>
      <c r="F58" s="9">
        <f>+VLOOKUP($B58,[1]Hoja6!$H:$L,4,0)</f>
        <v>2904</v>
      </c>
      <c r="G58" s="9">
        <f>+VLOOKUP($B58,[1]Hoja6!$H:$L,2,0)</f>
        <v>2040</v>
      </c>
      <c r="H58" s="10">
        <f>SUM(D58:G58)</f>
        <v>5333</v>
      </c>
      <c r="I58" s="64"/>
    </row>
    <row r="59" spans="2:9" x14ac:dyDescent="0.25">
      <c r="B59" s="43"/>
      <c r="C59" s="8" t="s">
        <v>18</v>
      </c>
      <c r="D59" s="9">
        <f>+VLOOKUP($B58,[1]Hoja6!$A:$E,5,0)</f>
        <v>254</v>
      </c>
      <c r="E59" s="9">
        <f>+VLOOKUP($B58,[1]Hoja6!$A:$E,3,0)</f>
        <v>233</v>
      </c>
      <c r="F59" s="9">
        <f>+VLOOKUP($B58,[1]Hoja6!$A:$E,4,0)</f>
        <v>3541</v>
      </c>
      <c r="G59" s="9">
        <f>+VLOOKUP($B58,[1]Hoja6!$A:$E,2,0)</f>
        <v>2298</v>
      </c>
      <c r="H59" s="10">
        <f>SUM(D59:G59)</f>
        <v>6326</v>
      </c>
    </row>
    <row r="60" spans="2:9" x14ac:dyDescent="0.25">
      <c r="B60" s="44"/>
      <c r="C60" s="8" t="s">
        <v>19</v>
      </c>
      <c r="D60" s="11">
        <f>IFERROR((D58/D59),0)</f>
        <v>0.83858267716535428</v>
      </c>
      <c r="E60" s="11">
        <f t="shared" ref="E60:H60" si="27">IFERROR((E58/E59),0)</f>
        <v>0.75536480686695284</v>
      </c>
      <c r="F60" s="11">
        <f t="shared" si="27"/>
        <v>0.82010731431798922</v>
      </c>
      <c r="G60" s="11">
        <f t="shared" si="27"/>
        <v>0.8877284595300261</v>
      </c>
      <c r="H60" s="11">
        <f t="shared" si="27"/>
        <v>0.84302877015491617</v>
      </c>
    </row>
    <row r="61" spans="2:9" x14ac:dyDescent="0.25">
      <c r="B61" s="42" t="s">
        <v>92</v>
      </c>
      <c r="C61" s="8" t="s">
        <v>17</v>
      </c>
      <c r="D61" s="9">
        <f>+VLOOKUP($B61,[1]Hoja6!$H:$L,5,0)</f>
        <v>701</v>
      </c>
      <c r="E61" s="9">
        <f>+VLOOKUP($B61,[1]Hoja6!$H:$L,3,0)</f>
        <v>666</v>
      </c>
      <c r="F61" s="9">
        <f>+VLOOKUP($B61,[1]Hoja6!$H:$L,4,0)</f>
        <v>6221</v>
      </c>
      <c r="G61" s="9">
        <f>+VLOOKUP($B61,[1]Hoja6!$H:$L,2,0)</f>
        <v>2790</v>
      </c>
      <c r="H61" s="10">
        <f>SUM(D61:G61)</f>
        <v>10378</v>
      </c>
      <c r="I61" s="64"/>
    </row>
    <row r="62" spans="2:9" x14ac:dyDescent="0.25">
      <c r="B62" s="43"/>
      <c r="C62" s="8" t="s">
        <v>18</v>
      </c>
      <c r="D62" s="9">
        <f>+VLOOKUP($B61,[1]Hoja6!$A:$E,5,0)</f>
        <v>824</v>
      </c>
      <c r="E62" s="9">
        <f>+VLOOKUP($B61,[1]Hoja6!$A:$E,3,0)</f>
        <v>763</v>
      </c>
      <c r="F62" s="9">
        <f>+VLOOKUP($B61,[1]Hoja6!$A:$E,4,0)</f>
        <v>7308</v>
      </c>
      <c r="G62" s="9">
        <f>+VLOOKUP($B61,[1]Hoja6!$A:$E,2,0)</f>
        <v>3035</v>
      </c>
      <c r="H62" s="10">
        <f>SUM(D62:G62)</f>
        <v>11930</v>
      </c>
    </row>
    <row r="63" spans="2:9" x14ac:dyDescent="0.25">
      <c r="B63" s="44"/>
      <c r="C63" s="8" t="s">
        <v>19</v>
      </c>
      <c r="D63" s="11">
        <f>IFERROR((D61/D62),0)</f>
        <v>0.85072815533980584</v>
      </c>
      <c r="E63" s="11">
        <f t="shared" ref="E63:H63" si="28">IFERROR((E61/E62),0)</f>
        <v>0.87287024901703802</v>
      </c>
      <c r="F63" s="11">
        <f t="shared" si="28"/>
        <v>0.85125889436234259</v>
      </c>
      <c r="G63" s="11">
        <f t="shared" si="28"/>
        <v>0.9192751235584844</v>
      </c>
      <c r="H63" s="11">
        <f t="shared" si="28"/>
        <v>0.86990779547359598</v>
      </c>
    </row>
    <row r="64" spans="2:9" x14ac:dyDescent="0.25">
      <c r="B64" s="42" t="s">
        <v>69</v>
      </c>
      <c r="C64" s="8" t="s">
        <v>17</v>
      </c>
      <c r="D64" s="9">
        <f>+VLOOKUP($B64,[1]Hoja6!$H:$L,5,0)</f>
        <v>134</v>
      </c>
      <c r="E64" s="9">
        <f>+VLOOKUP($B64,[1]Hoja6!$H:$L,3,0)</f>
        <v>109</v>
      </c>
      <c r="F64" s="9">
        <f>+VLOOKUP($B64,[1]Hoja6!$H:$L,4,0)</f>
        <v>1873</v>
      </c>
      <c r="G64" s="9">
        <f>+VLOOKUP($B64,[1]Hoja6!$H:$L,2,0)</f>
        <v>650</v>
      </c>
      <c r="H64" s="10">
        <f>SUM(D64:G64)</f>
        <v>2766</v>
      </c>
      <c r="I64" s="64"/>
    </row>
    <row r="65" spans="2:9" x14ac:dyDescent="0.25">
      <c r="B65" s="43"/>
      <c r="C65" s="8" t="s">
        <v>18</v>
      </c>
      <c r="D65" s="9">
        <f>+VLOOKUP($B64,[1]Hoja6!$A:$E,5,0)</f>
        <v>162</v>
      </c>
      <c r="E65" s="9">
        <f>+VLOOKUP($B64,[1]Hoja6!$A:$E,3,0)</f>
        <v>140</v>
      </c>
      <c r="F65" s="9">
        <f>+VLOOKUP($B64,[1]Hoja6!$A:$E,4,0)</f>
        <v>2287</v>
      </c>
      <c r="G65" s="9">
        <f>+VLOOKUP($B64,[1]Hoja6!$A:$E,2,0)</f>
        <v>682</v>
      </c>
      <c r="H65" s="10">
        <f>SUM(D65:G65)</f>
        <v>3271</v>
      </c>
    </row>
    <row r="66" spans="2:9" x14ac:dyDescent="0.25">
      <c r="B66" s="44"/>
      <c r="C66" s="8" t="s">
        <v>19</v>
      </c>
      <c r="D66" s="11">
        <f>IFERROR((D64/D65),0)</f>
        <v>0.8271604938271605</v>
      </c>
      <c r="E66" s="11">
        <f t="shared" ref="E66:H66" si="29">IFERROR((E64/E65),0)</f>
        <v>0.77857142857142858</v>
      </c>
      <c r="F66" s="11">
        <f t="shared" si="29"/>
        <v>0.81897682553563622</v>
      </c>
      <c r="G66" s="11">
        <f t="shared" si="29"/>
        <v>0.95307917888563054</v>
      </c>
      <c r="H66" s="11">
        <f t="shared" si="29"/>
        <v>0.84561296239682049</v>
      </c>
    </row>
    <row r="67" spans="2:9" x14ac:dyDescent="0.25">
      <c r="B67" s="42" t="s">
        <v>89</v>
      </c>
      <c r="C67" s="8" t="s">
        <v>17</v>
      </c>
      <c r="D67" s="9">
        <f>+VLOOKUP($B67,[1]Hoja6!$H:$L,5,0)</f>
        <v>201</v>
      </c>
      <c r="E67" s="9">
        <f>+VLOOKUP($B67,[1]Hoja6!$H:$L,3,0)</f>
        <v>294</v>
      </c>
      <c r="F67" s="9">
        <f>+VLOOKUP($B67,[1]Hoja6!$H:$L,4,0)</f>
        <v>3456</v>
      </c>
      <c r="G67" s="9">
        <f>+VLOOKUP($B67,[1]Hoja6!$H:$L,2,0)</f>
        <v>1774</v>
      </c>
      <c r="H67" s="10">
        <f>SUM(D67:G67)</f>
        <v>5725</v>
      </c>
      <c r="I67" s="64"/>
    </row>
    <row r="68" spans="2:9" x14ac:dyDescent="0.25">
      <c r="B68" s="43"/>
      <c r="C68" s="8" t="s">
        <v>18</v>
      </c>
      <c r="D68" s="9">
        <f>+VLOOKUP($B67,[1]Hoja6!$A:$E,5,0)</f>
        <v>248</v>
      </c>
      <c r="E68" s="9">
        <f>+VLOOKUP($B67,[1]Hoja6!$A:$E,3,0)</f>
        <v>361</v>
      </c>
      <c r="F68" s="9">
        <f>+VLOOKUP($B67,[1]Hoja6!$A:$E,4,0)</f>
        <v>4131</v>
      </c>
      <c r="G68" s="9">
        <f>+VLOOKUP($B67,[1]Hoja6!$A:$E,2,0)</f>
        <v>1996</v>
      </c>
      <c r="H68" s="10">
        <f>SUM(D68:G68)</f>
        <v>6736</v>
      </c>
    </row>
    <row r="69" spans="2:9" x14ac:dyDescent="0.25">
      <c r="B69" s="44"/>
      <c r="C69" s="8" t="s">
        <v>19</v>
      </c>
      <c r="D69" s="11">
        <f>IFERROR((D67/D68),0)</f>
        <v>0.81048387096774188</v>
      </c>
      <c r="E69" s="11">
        <f t="shared" ref="E69:G69" si="30">IFERROR((E67/E68),0)</f>
        <v>0.81440443213296398</v>
      </c>
      <c r="F69" s="11">
        <f t="shared" si="30"/>
        <v>0.83660130718954251</v>
      </c>
      <c r="G69" s="11">
        <f t="shared" si="30"/>
        <v>0.8887775551102205</v>
      </c>
      <c r="H69" s="11">
        <f>IFERROR((H67/H68),0)</f>
        <v>0.84991092636579568</v>
      </c>
    </row>
    <row r="70" spans="2:9" x14ac:dyDescent="0.25">
      <c r="B70" s="42" t="s">
        <v>90</v>
      </c>
      <c r="C70" s="8" t="s">
        <v>17</v>
      </c>
      <c r="D70" s="9">
        <f>+VLOOKUP($B70,[1]Hoja6!$H:$L,5,0)</f>
        <v>978</v>
      </c>
      <c r="E70" s="9">
        <f>+VLOOKUP($B70,[1]Hoja6!$H:$L,3,0)</f>
        <v>1257</v>
      </c>
      <c r="F70" s="9">
        <f>+VLOOKUP($B70,[1]Hoja6!$H:$L,4,0)</f>
        <v>8850</v>
      </c>
      <c r="G70" s="9">
        <f>+VLOOKUP($B70,[1]Hoja6!$H:$L,2,0)</f>
        <v>3915</v>
      </c>
      <c r="H70" s="10">
        <f>SUM(D70:G70)</f>
        <v>15000</v>
      </c>
      <c r="I70" s="64"/>
    </row>
    <row r="71" spans="2:9" x14ac:dyDescent="0.25">
      <c r="B71" s="43"/>
      <c r="C71" s="8" t="s">
        <v>18</v>
      </c>
      <c r="D71" s="9">
        <f>+VLOOKUP($B70,[1]Hoja6!$A:$E,5,0)</f>
        <v>1151</v>
      </c>
      <c r="E71" s="9">
        <f>+VLOOKUP($B70,[1]Hoja6!$A:$E,3,0)</f>
        <v>1523</v>
      </c>
      <c r="F71" s="9">
        <f>+VLOOKUP($B70,[1]Hoja6!$A:$E,4,0)</f>
        <v>10265</v>
      </c>
      <c r="G71" s="9">
        <f>+VLOOKUP($B70,[1]Hoja6!$A:$E,2,0)</f>
        <v>4491</v>
      </c>
      <c r="H71" s="10">
        <f>SUM(D71:G71)</f>
        <v>17430</v>
      </c>
    </row>
    <row r="72" spans="2:9" x14ac:dyDescent="0.25">
      <c r="B72" s="44"/>
      <c r="C72" s="8" t="s">
        <v>19</v>
      </c>
      <c r="D72" s="11">
        <f>IFERROR((D70/D71),0)</f>
        <v>0.84969591659426591</v>
      </c>
      <c r="E72" s="11">
        <f t="shared" ref="E72:H72" si="31">IFERROR((E70/E71),0)</f>
        <v>0.82534471437951407</v>
      </c>
      <c r="F72" s="11">
        <f t="shared" si="31"/>
        <v>0.86215294690696542</v>
      </c>
      <c r="G72" s="11">
        <f t="shared" si="31"/>
        <v>0.87174348697394788</v>
      </c>
      <c r="H72" s="11">
        <f t="shared" si="31"/>
        <v>0.86058519793459554</v>
      </c>
    </row>
    <row r="73" spans="2:9" x14ac:dyDescent="0.25">
      <c r="B73" s="42" t="s">
        <v>94</v>
      </c>
      <c r="C73" s="8" t="s">
        <v>17</v>
      </c>
      <c r="D73" s="9">
        <f>+VLOOKUP($B73,[1]Hoja6!$H:$L,5,0)</f>
        <v>97</v>
      </c>
      <c r="E73" s="9">
        <f>+VLOOKUP($B73,[1]Hoja6!$H:$L,3,0)</f>
        <v>85</v>
      </c>
      <c r="F73" s="9">
        <f>+VLOOKUP($B73,[1]Hoja6!$H:$L,4,0)</f>
        <v>3064</v>
      </c>
      <c r="G73" s="9">
        <f>+VLOOKUP($B73,[1]Hoja6!$H:$L,2,0)</f>
        <v>1594</v>
      </c>
      <c r="H73" s="10">
        <f>SUM(D73:G73)</f>
        <v>4840</v>
      </c>
      <c r="I73" s="64"/>
    </row>
    <row r="74" spans="2:9" x14ac:dyDescent="0.25">
      <c r="B74" s="43"/>
      <c r="C74" s="8" t="s">
        <v>18</v>
      </c>
      <c r="D74" s="9">
        <f>+VLOOKUP($B73,[1]Hoja6!$A:$E,5,0)</f>
        <v>109</v>
      </c>
      <c r="E74" s="9">
        <f>+VLOOKUP($B73,[1]Hoja6!$A:$E,3,0)</f>
        <v>97</v>
      </c>
      <c r="F74" s="9">
        <f>+VLOOKUP($B73,[1]Hoja6!$A:$E,4,0)</f>
        <v>3616</v>
      </c>
      <c r="G74" s="9">
        <f>+VLOOKUP($B73,[1]Hoja6!$A:$E,2,0)</f>
        <v>1893</v>
      </c>
      <c r="H74" s="10">
        <f>SUM(D74:G74)</f>
        <v>5715</v>
      </c>
    </row>
    <row r="75" spans="2:9" x14ac:dyDescent="0.25">
      <c r="B75" s="44"/>
      <c r="C75" s="8" t="s">
        <v>19</v>
      </c>
      <c r="D75" s="11">
        <f>IFERROR((D73/D74),0)</f>
        <v>0.88990825688073394</v>
      </c>
      <c r="E75" s="11">
        <f t="shared" ref="E75:H75" si="32">IFERROR((E73/E74),0)</f>
        <v>0.87628865979381443</v>
      </c>
      <c r="F75" s="11">
        <f t="shared" si="32"/>
        <v>0.84734513274336287</v>
      </c>
      <c r="G75" s="11">
        <f t="shared" si="32"/>
        <v>0.84204965662968834</v>
      </c>
      <c r="H75" s="11">
        <f t="shared" si="32"/>
        <v>0.84689413823272086</v>
      </c>
    </row>
    <row r="76" spans="2:9" x14ac:dyDescent="0.25">
      <c r="B76" s="42" t="s">
        <v>93</v>
      </c>
      <c r="C76" s="8" t="s">
        <v>17</v>
      </c>
      <c r="D76" s="9">
        <f>+VLOOKUP($B76,[1]Hoja6!$H:$L,5,0)</f>
        <v>76</v>
      </c>
      <c r="E76" s="9">
        <f>+VLOOKUP($B76,[1]Hoja6!$H:$L,3,0)</f>
        <v>50</v>
      </c>
      <c r="F76" s="9">
        <f>+VLOOKUP($B76,[1]Hoja6!$H:$L,4,0)</f>
        <v>2554</v>
      </c>
      <c r="G76" s="9">
        <f>+VLOOKUP($B76,[1]Hoja6!$H:$L,2,0)</f>
        <v>1060</v>
      </c>
      <c r="H76" s="10">
        <f>SUM(D76:G76)</f>
        <v>3740</v>
      </c>
      <c r="I76" s="64"/>
    </row>
    <row r="77" spans="2:9" x14ac:dyDescent="0.25">
      <c r="B77" s="43"/>
      <c r="C77" s="8" t="s">
        <v>18</v>
      </c>
      <c r="D77" s="9">
        <f>+VLOOKUP($B76,[1]Hoja6!$A:$E,5,0)</f>
        <v>96</v>
      </c>
      <c r="E77" s="9">
        <f>+VLOOKUP($B76,[1]Hoja6!$A:$E,3,0)</f>
        <v>63</v>
      </c>
      <c r="F77" s="9">
        <f>+VLOOKUP($B76,[1]Hoja6!$A:$E,4,0)</f>
        <v>3084</v>
      </c>
      <c r="G77" s="9">
        <f>+VLOOKUP($B76,[1]Hoja6!$A:$E,2,0)</f>
        <v>1314</v>
      </c>
      <c r="H77" s="10">
        <f>SUM(D77:G77)</f>
        <v>4557</v>
      </c>
    </row>
    <row r="78" spans="2:9" x14ac:dyDescent="0.25">
      <c r="B78" s="44"/>
      <c r="C78" s="8" t="s">
        <v>19</v>
      </c>
      <c r="D78" s="11">
        <f>IFERROR((D76/D77),0)</f>
        <v>0.79166666666666663</v>
      </c>
      <c r="E78" s="11">
        <f t="shared" ref="E78:H78" si="33">IFERROR((E76/E77),0)</f>
        <v>0.79365079365079361</v>
      </c>
      <c r="F78" s="11">
        <f t="shared" si="33"/>
        <v>0.82814526588845661</v>
      </c>
      <c r="G78" s="11">
        <f t="shared" si="33"/>
        <v>0.80669710806697104</v>
      </c>
      <c r="H78" s="11">
        <f t="shared" si="33"/>
        <v>0.82071538292736446</v>
      </c>
    </row>
    <row r="79" spans="2:9" x14ac:dyDescent="0.25">
      <c r="B79" s="42" t="s">
        <v>70</v>
      </c>
      <c r="C79" s="8" t="s">
        <v>17</v>
      </c>
      <c r="D79" s="9">
        <f>+VLOOKUP($B79,[1]Hoja6!$H:$L,5,0)</f>
        <v>90</v>
      </c>
      <c r="E79" s="9">
        <f>+VLOOKUP($B79,[1]Hoja6!$H:$L,3,0)</f>
        <v>62</v>
      </c>
      <c r="F79" s="9">
        <f>+VLOOKUP($B79,[1]Hoja6!$H:$L,4,0)</f>
        <v>925</v>
      </c>
      <c r="G79" s="9">
        <f>+VLOOKUP($B79,[1]Hoja6!$H:$L,2,0)</f>
        <v>417</v>
      </c>
      <c r="H79" s="10">
        <f>SUM(D79:G79)</f>
        <v>1494</v>
      </c>
      <c r="I79" s="64"/>
    </row>
    <row r="80" spans="2:9" x14ac:dyDescent="0.25">
      <c r="B80" s="43"/>
      <c r="C80" s="8" t="s">
        <v>18</v>
      </c>
      <c r="D80" s="9">
        <f>+VLOOKUP($B79,[1]Hoja6!$A:$E,5,0)</f>
        <v>98</v>
      </c>
      <c r="E80" s="9">
        <f>+VLOOKUP($B79,[1]Hoja6!$A:$E,3,0)</f>
        <v>69</v>
      </c>
      <c r="F80" s="9">
        <f>+VLOOKUP($B79,[1]Hoja6!$A:$E,4,0)</f>
        <v>998</v>
      </c>
      <c r="G80" s="9">
        <f>+VLOOKUP($B79,[1]Hoja6!$A:$E,2,0)</f>
        <v>456</v>
      </c>
      <c r="H80" s="10">
        <f>SUM(D80:G80)</f>
        <v>1621</v>
      </c>
    </row>
    <row r="81" spans="2:9" x14ac:dyDescent="0.25">
      <c r="B81" s="44"/>
      <c r="C81" s="8" t="s">
        <v>19</v>
      </c>
      <c r="D81" s="11">
        <f>IFERROR((D79/D80),0)</f>
        <v>0.91836734693877553</v>
      </c>
      <c r="E81" s="11">
        <f t="shared" ref="E81:H81" si="34">IFERROR((E79/E80),0)</f>
        <v>0.89855072463768115</v>
      </c>
      <c r="F81" s="11">
        <f t="shared" si="34"/>
        <v>0.92685370741482964</v>
      </c>
      <c r="G81" s="11">
        <f t="shared" si="34"/>
        <v>0.91447368421052633</v>
      </c>
      <c r="H81" s="11">
        <f t="shared" si="34"/>
        <v>0.92165330043183225</v>
      </c>
    </row>
    <row r="82" spans="2:9" x14ac:dyDescent="0.25">
      <c r="B82" s="42" t="s">
        <v>71</v>
      </c>
      <c r="C82" s="8" t="s">
        <v>17</v>
      </c>
      <c r="D82" s="9">
        <f>+VLOOKUP($B82,[1]Hoja6!$H:$L,5,0)</f>
        <v>67</v>
      </c>
      <c r="E82" s="9">
        <f>+VLOOKUP($B82,[1]Hoja6!$H:$L,3,0)</f>
        <v>191</v>
      </c>
      <c r="F82" s="9">
        <f>+VLOOKUP($B82,[1]Hoja6!$H:$L,4,0)</f>
        <v>3983</v>
      </c>
      <c r="G82" s="9">
        <f>+VLOOKUP($B82,[1]Hoja6!$H:$L,2,0)</f>
        <v>597</v>
      </c>
      <c r="H82" s="10">
        <f>SUM(D82:G82)</f>
        <v>4838</v>
      </c>
      <c r="I82" s="64"/>
    </row>
    <row r="83" spans="2:9" x14ac:dyDescent="0.25">
      <c r="B83" s="43"/>
      <c r="C83" s="8" t="s">
        <v>18</v>
      </c>
      <c r="D83" s="9">
        <f>+VLOOKUP($B82,[1]Hoja6!$A:$E,5,0)</f>
        <v>76</v>
      </c>
      <c r="E83" s="9">
        <f>+VLOOKUP($B82,[1]Hoja6!$A:$E,3,0)</f>
        <v>220</v>
      </c>
      <c r="F83" s="9">
        <f>+VLOOKUP($B82,[1]Hoja6!$A:$E,4,0)</f>
        <v>4659</v>
      </c>
      <c r="G83" s="9">
        <f>+VLOOKUP($B82,[1]Hoja6!$A:$E,2,0)</f>
        <v>675</v>
      </c>
      <c r="H83" s="10">
        <f>SUM(D83:G83)</f>
        <v>5630</v>
      </c>
    </row>
    <row r="84" spans="2:9" x14ac:dyDescent="0.25">
      <c r="B84" s="44"/>
      <c r="C84" s="8" t="s">
        <v>19</v>
      </c>
      <c r="D84" s="11">
        <f>IFERROR((D82/D83),0)</f>
        <v>0.88157894736842102</v>
      </c>
      <c r="E84" s="11">
        <f t="shared" ref="E84:H84" si="35">IFERROR((E82/E83),0)</f>
        <v>0.86818181818181817</v>
      </c>
      <c r="F84" s="11">
        <f t="shared" si="35"/>
        <v>0.85490448594118906</v>
      </c>
      <c r="G84" s="11">
        <f t="shared" si="35"/>
        <v>0.88444444444444448</v>
      </c>
      <c r="H84" s="11">
        <f t="shared" si="35"/>
        <v>0.85932504440497337</v>
      </c>
    </row>
    <row r="85" spans="2:9" x14ac:dyDescent="0.25">
      <c r="B85" s="42" t="s">
        <v>72</v>
      </c>
      <c r="C85" s="8" t="s">
        <v>17</v>
      </c>
      <c r="D85" s="9">
        <f>+VLOOKUP($B85,[1]Hoja6!$H:$L,5,0)</f>
        <v>267</v>
      </c>
      <c r="E85" s="9">
        <f>+VLOOKUP($B85,[1]Hoja6!$H:$L,3,0)</f>
        <v>244</v>
      </c>
      <c r="F85" s="9">
        <f>+VLOOKUP($B85,[1]Hoja6!$H:$L,4,0)</f>
        <v>3140</v>
      </c>
      <c r="G85" s="9">
        <f>+VLOOKUP($B85,[1]Hoja6!$H:$L,2,0)</f>
        <v>1186</v>
      </c>
      <c r="H85" s="10">
        <f>SUM(D85:G85)</f>
        <v>4837</v>
      </c>
      <c r="I85" s="64"/>
    </row>
    <row r="86" spans="2:9" x14ac:dyDescent="0.25">
      <c r="B86" s="43"/>
      <c r="C86" s="8" t="s">
        <v>18</v>
      </c>
      <c r="D86" s="9">
        <f>+VLOOKUP($B85,[1]Hoja6!$A:$E,5,0)</f>
        <v>320</v>
      </c>
      <c r="E86" s="9">
        <f>+VLOOKUP($B85,[1]Hoja6!$A:$E,3,0)</f>
        <v>293</v>
      </c>
      <c r="F86" s="9">
        <f>+VLOOKUP($B85,[1]Hoja6!$A:$E,4,0)</f>
        <v>3716</v>
      </c>
      <c r="G86" s="9">
        <f>+VLOOKUP($B85,[1]Hoja6!$A:$E,2,0)</f>
        <v>1308</v>
      </c>
      <c r="H86" s="10">
        <f>SUM(D86:G86)</f>
        <v>5637</v>
      </c>
    </row>
    <row r="87" spans="2:9" x14ac:dyDescent="0.25">
      <c r="B87" s="44"/>
      <c r="C87" s="8" t="s">
        <v>19</v>
      </c>
      <c r="D87" s="11">
        <f>IFERROR((D85/D86),0)</f>
        <v>0.83437499999999998</v>
      </c>
      <c r="E87" s="11">
        <f t="shared" ref="E87:H87" si="36">IFERROR((E85/E86),0)</f>
        <v>0.83276450511945388</v>
      </c>
      <c r="F87" s="11">
        <f t="shared" si="36"/>
        <v>0.84499461786867602</v>
      </c>
      <c r="G87" s="11">
        <f t="shared" si="36"/>
        <v>0.90672782874617741</v>
      </c>
      <c r="H87" s="11">
        <f t="shared" si="36"/>
        <v>0.85808053929395067</v>
      </c>
    </row>
    <row r="88" spans="2:9" x14ac:dyDescent="0.25">
      <c r="B88" s="42" t="s">
        <v>73</v>
      </c>
      <c r="C88" s="8" t="s">
        <v>17</v>
      </c>
      <c r="D88" s="9">
        <f>+VLOOKUP($B88,[1]Hoja6!$H:$L,5,0)</f>
        <v>95</v>
      </c>
      <c r="E88" s="9">
        <f>+VLOOKUP($B88,[1]Hoja6!$H:$L,3,0)</f>
        <v>205</v>
      </c>
      <c r="F88" s="9">
        <f>+VLOOKUP($B88,[1]Hoja6!$H:$L,4,0)</f>
        <v>2337</v>
      </c>
      <c r="G88" s="9">
        <f>+VLOOKUP($B88,[1]Hoja6!$H:$L,2,0)</f>
        <v>772</v>
      </c>
      <c r="H88" s="10">
        <f>SUM(D88:G88)</f>
        <v>3409</v>
      </c>
      <c r="I88" s="64"/>
    </row>
    <row r="89" spans="2:9" x14ac:dyDescent="0.25">
      <c r="B89" s="43"/>
      <c r="C89" s="8" t="s">
        <v>18</v>
      </c>
      <c r="D89" s="9">
        <f>+VLOOKUP($B88,[1]Hoja6!$A:$E,5,0)</f>
        <v>116</v>
      </c>
      <c r="E89" s="9">
        <f>+VLOOKUP($B88,[1]Hoja6!$A:$E,3,0)</f>
        <v>289</v>
      </c>
      <c r="F89" s="9">
        <f>+VLOOKUP($B88,[1]Hoja6!$A:$E,4,0)</f>
        <v>3079</v>
      </c>
      <c r="G89" s="9">
        <f>+VLOOKUP($B88,[1]Hoja6!$A:$E,2,0)</f>
        <v>890</v>
      </c>
      <c r="H89" s="10">
        <f>SUM(D89:G89)</f>
        <v>4374</v>
      </c>
    </row>
    <row r="90" spans="2:9" x14ac:dyDescent="0.25">
      <c r="B90" s="44"/>
      <c r="C90" s="8" t="s">
        <v>19</v>
      </c>
      <c r="D90" s="11">
        <f>IFERROR((D88/D89),0)</f>
        <v>0.81896551724137934</v>
      </c>
      <c r="E90" s="11">
        <f t="shared" ref="E90:H90" si="37">IFERROR((E88/E89),0)</f>
        <v>0.70934256055363321</v>
      </c>
      <c r="F90" s="11">
        <f t="shared" si="37"/>
        <v>0.7590126664501462</v>
      </c>
      <c r="G90" s="11">
        <f t="shared" si="37"/>
        <v>0.86741573033707864</v>
      </c>
      <c r="H90" s="11">
        <f t="shared" si="37"/>
        <v>0.77937814357567448</v>
      </c>
    </row>
    <row r="91" spans="2:9" x14ac:dyDescent="0.25">
      <c r="B91" s="42" t="s">
        <v>74</v>
      </c>
      <c r="C91" s="8" t="s">
        <v>17</v>
      </c>
      <c r="D91" s="9">
        <f>+VLOOKUP($B91,[1]Hoja6!$H:$L,5,0)</f>
        <v>197</v>
      </c>
      <c r="E91" s="9">
        <f>+VLOOKUP($B91,[1]Hoja6!$H:$L,3,0)</f>
        <v>146</v>
      </c>
      <c r="F91" s="9">
        <f>+VLOOKUP($B91,[1]Hoja6!$H:$L,4,0)</f>
        <v>5186</v>
      </c>
      <c r="G91" s="9">
        <f>+VLOOKUP($B91,[1]Hoja6!$H:$L,2,0)</f>
        <v>1169</v>
      </c>
      <c r="H91" s="10">
        <f>SUM(D91:G91)</f>
        <v>6698</v>
      </c>
      <c r="I91" s="64"/>
    </row>
    <row r="92" spans="2:9" x14ac:dyDescent="0.25">
      <c r="B92" s="43"/>
      <c r="C92" s="8" t="s">
        <v>18</v>
      </c>
      <c r="D92" s="9">
        <f>+VLOOKUP($B91,[1]Hoja6!$A:$E,5,0)</f>
        <v>262</v>
      </c>
      <c r="E92" s="9">
        <f>+VLOOKUP($B91,[1]Hoja6!$A:$E,3,0)</f>
        <v>180</v>
      </c>
      <c r="F92" s="9">
        <f>+VLOOKUP($B91,[1]Hoja6!$A:$E,4,0)</f>
        <v>6102</v>
      </c>
      <c r="G92" s="9">
        <f>+VLOOKUP($B91,[1]Hoja6!$A:$E,2,0)</f>
        <v>1337</v>
      </c>
      <c r="H92" s="10">
        <f>SUM(D92:G92)</f>
        <v>7881</v>
      </c>
    </row>
    <row r="93" spans="2:9" x14ac:dyDescent="0.25">
      <c r="B93" s="44"/>
      <c r="C93" s="8" t="s">
        <v>19</v>
      </c>
      <c r="D93" s="11">
        <f>IFERROR((D91/D92),0)</f>
        <v>0.75190839694656486</v>
      </c>
      <c r="E93" s="11">
        <f t="shared" ref="E93:H93" si="38">IFERROR((E91/E92),0)</f>
        <v>0.81111111111111112</v>
      </c>
      <c r="F93" s="11">
        <f t="shared" si="38"/>
        <v>0.84988528351360215</v>
      </c>
      <c r="G93" s="11">
        <f t="shared" si="38"/>
        <v>0.87434554973821987</v>
      </c>
      <c r="H93" s="11">
        <f t="shared" si="38"/>
        <v>0.84989214566679361</v>
      </c>
    </row>
    <row r="94" spans="2:9" x14ac:dyDescent="0.25">
      <c r="B94" s="42" t="s">
        <v>75</v>
      </c>
      <c r="C94" s="8" t="s">
        <v>17</v>
      </c>
      <c r="D94" s="9">
        <f>+VLOOKUP($B94,[1]Hoja6!$H:$L,5,0)</f>
        <v>334</v>
      </c>
      <c r="E94" s="9">
        <f>+VLOOKUP($B94,[1]Hoja6!$H:$L,3,0)</f>
        <v>617</v>
      </c>
      <c r="F94" s="9">
        <f>+VLOOKUP($B94,[1]Hoja6!$H:$L,4,0)</f>
        <v>2667</v>
      </c>
      <c r="G94" s="9">
        <f>+VLOOKUP($B94,[1]Hoja6!$H:$L,2,0)</f>
        <v>872</v>
      </c>
      <c r="H94" s="10">
        <f>SUM(D94:G94)</f>
        <v>4490</v>
      </c>
      <c r="I94" s="64"/>
    </row>
    <row r="95" spans="2:9" x14ac:dyDescent="0.25">
      <c r="B95" s="43"/>
      <c r="C95" s="8" t="s">
        <v>18</v>
      </c>
      <c r="D95" s="9">
        <f>+VLOOKUP($B94,[1]Hoja6!$A:$E,5,0)</f>
        <v>574</v>
      </c>
      <c r="E95" s="9">
        <f>+VLOOKUP($B94,[1]Hoja6!$A:$E,3,0)</f>
        <v>1028</v>
      </c>
      <c r="F95" s="9">
        <f>+VLOOKUP($B94,[1]Hoja6!$A:$E,4,0)</f>
        <v>3896</v>
      </c>
      <c r="G95" s="9">
        <f>+VLOOKUP($B94,[1]Hoja6!$A:$E,2,0)</f>
        <v>969</v>
      </c>
      <c r="H95" s="10">
        <f>SUM(D95:G95)</f>
        <v>6467</v>
      </c>
    </row>
    <row r="96" spans="2:9" x14ac:dyDescent="0.25">
      <c r="B96" s="44"/>
      <c r="C96" s="8" t="s">
        <v>19</v>
      </c>
      <c r="D96" s="11">
        <f>IFERROR((D94/D95),0)</f>
        <v>0.58188153310104529</v>
      </c>
      <c r="E96" s="11">
        <f t="shared" ref="E96:H96" si="39">IFERROR((E94/E95),0)</f>
        <v>0.60019455252918286</v>
      </c>
      <c r="F96" s="11">
        <f t="shared" si="39"/>
        <v>0.68454825462012325</v>
      </c>
      <c r="G96" s="11">
        <f t="shared" si="39"/>
        <v>0.89989680082559342</v>
      </c>
      <c r="H96" s="11">
        <f t="shared" si="39"/>
        <v>0.69429410855110563</v>
      </c>
    </row>
    <row r="97" spans="2:9" x14ac:dyDescent="0.25">
      <c r="B97" s="42" t="s">
        <v>76</v>
      </c>
      <c r="C97" s="8" t="s">
        <v>17</v>
      </c>
      <c r="D97" s="9">
        <f>+VLOOKUP($B97,[1]Hoja6!$H:$L,5,0)</f>
        <v>231</v>
      </c>
      <c r="E97" s="9">
        <f>+VLOOKUP($B97,[1]Hoja6!$H:$L,3,0)</f>
        <v>286</v>
      </c>
      <c r="F97" s="9">
        <f>+VLOOKUP($B97,[1]Hoja6!$H:$L,4,0)</f>
        <v>3608</v>
      </c>
      <c r="G97" s="9">
        <f>+VLOOKUP($B97,[1]Hoja6!$H:$L,2,0)</f>
        <v>712</v>
      </c>
      <c r="H97" s="10">
        <f>SUM(D97:G97)</f>
        <v>4837</v>
      </c>
      <c r="I97" s="64"/>
    </row>
    <row r="98" spans="2:9" x14ac:dyDescent="0.25">
      <c r="B98" s="43"/>
      <c r="C98" s="8" t="s">
        <v>18</v>
      </c>
      <c r="D98" s="9">
        <f>+VLOOKUP($B97,[1]Hoja6!$A:$E,5,0)</f>
        <v>245</v>
      </c>
      <c r="E98" s="9">
        <f>+VLOOKUP($B97,[1]Hoja6!$A:$E,3,0)</f>
        <v>303</v>
      </c>
      <c r="F98" s="9">
        <f>+VLOOKUP($B97,[1]Hoja6!$A:$E,4,0)</f>
        <v>3867</v>
      </c>
      <c r="G98" s="9">
        <f>+VLOOKUP($B97,[1]Hoja6!$A:$E,2,0)</f>
        <v>769</v>
      </c>
      <c r="H98" s="10">
        <f>SUM(D98:G98)</f>
        <v>5184</v>
      </c>
    </row>
    <row r="99" spans="2:9" x14ac:dyDescent="0.25">
      <c r="B99" s="44"/>
      <c r="C99" s="8" t="s">
        <v>19</v>
      </c>
      <c r="D99" s="11">
        <f>IFERROR((D97/D98),0)</f>
        <v>0.94285714285714284</v>
      </c>
      <c r="E99" s="11">
        <f t="shared" ref="E99:H99" si="40">IFERROR((E97/E98),0)</f>
        <v>0.94389438943894388</v>
      </c>
      <c r="F99" s="11">
        <f t="shared" si="40"/>
        <v>0.93302301525730535</v>
      </c>
      <c r="G99" s="11">
        <f t="shared" si="40"/>
        <v>0.92587776332899874</v>
      </c>
      <c r="H99" s="11">
        <f t="shared" si="40"/>
        <v>0.93306327160493829</v>
      </c>
    </row>
    <row r="100" spans="2:9" x14ac:dyDescent="0.25">
      <c r="B100" s="42" t="s">
        <v>77</v>
      </c>
      <c r="C100" s="8" t="s">
        <v>17</v>
      </c>
      <c r="D100" s="9">
        <f>+VLOOKUP($B100,[1]Hoja6!$H:$L,5,0)</f>
        <v>188</v>
      </c>
      <c r="E100" s="9">
        <f>+VLOOKUP($B100,[1]Hoja6!$H:$L,3,0)</f>
        <v>417</v>
      </c>
      <c r="F100" s="9">
        <f>+VLOOKUP($B100,[1]Hoja6!$H:$L,4,0)</f>
        <v>2699</v>
      </c>
      <c r="G100" s="9">
        <f>+VLOOKUP($B100,[1]Hoja6!$H:$L,2,0)</f>
        <v>596</v>
      </c>
      <c r="H100" s="10">
        <f>SUM(D100:G100)</f>
        <v>3900</v>
      </c>
      <c r="I100" s="64"/>
    </row>
    <row r="101" spans="2:9" x14ac:dyDescent="0.25">
      <c r="B101" s="43"/>
      <c r="C101" s="8" t="s">
        <v>18</v>
      </c>
      <c r="D101" s="9">
        <f>+VLOOKUP($B100,[1]Hoja6!$A:$E,5,0)</f>
        <v>237</v>
      </c>
      <c r="E101" s="9">
        <f>+VLOOKUP($B100,[1]Hoja6!$A:$E,3,0)</f>
        <v>502</v>
      </c>
      <c r="F101" s="9">
        <f>+VLOOKUP($B100,[1]Hoja6!$A:$E,4,0)</f>
        <v>3122</v>
      </c>
      <c r="G101" s="9">
        <f>+VLOOKUP($B100,[1]Hoja6!$A:$E,2,0)</f>
        <v>649</v>
      </c>
      <c r="H101" s="10">
        <f>SUM(D101:G101)</f>
        <v>4510</v>
      </c>
    </row>
    <row r="102" spans="2:9" x14ac:dyDescent="0.25">
      <c r="B102" s="44"/>
      <c r="C102" s="8" t="s">
        <v>19</v>
      </c>
      <c r="D102" s="11">
        <f>IFERROR((D100/D101),0)</f>
        <v>0.7932489451476793</v>
      </c>
      <c r="E102" s="11">
        <f t="shared" ref="E102:H102" si="41">IFERROR((E100/E101),0)</f>
        <v>0.83067729083665343</v>
      </c>
      <c r="F102" s="11">
        <f t="shared" si="41"/>
        <v>0.86450992953235106</v>
      </c>
      <c r="G102" s="11">
        <f t="shared" si="41"/>
        <v>0.91833590138674881</v>
      </c>
      <c r="H102" s="11">
        <f t="shared" si="41"/>
        <v>0.8647450110864745</v>
      </c>
    </row>
    <row r="103" spans="2:9" x14ac:dyDescent="0.25">
      <c r="B103" s="42" t="s">
        <v>78</v>
      </c>
      <c r="C103" s="8" t="s">
        <v>17</v>
      </c>
      <c r="D103" s="9" t="s">
        <v>96</v>
      </c>
      <c r="E103" s="9" t="s">
        <v>96</v>
      </c>
      <c r="F103" s="9" t="s">
        <v>96</v>
      </c>
      <c r="G103" s="9" t="s">
        <v>96</v>
      </c>
      <c r="H103" s="10">
        <f>SUM(D103:G103)</f>
        <v>0</v>
      </c>
      <c r="I103" s="64"/>
    </row>
    <row r="104" spans="2:9" x14ac:dyDescent="0.25">
      <c r="B104" s="43"/>
      <c r="C104" s="8" t="s">
        <v>18</v>
      </c>
      <c r="D104" s="9" t="s">
        <v>96</v>
      </c>
      <c r="E104" s="9" t="s">
        <v>96</v>
      </c>
      <c r="F104" s="9" t="s">
        <v>96</v>
      </c>
      <c r="G104" s="9" t="s">
        <v>96</v>
      </c>
      <c r="H104" s="10">
        <f>SUM(D104:G104)</f>
        <v>0</v>
      </c>
    </row>
    <row r="105" spans="2:9" x14ac:dyDescent="0.25">
      <c r="B105" s="44"/>
      <c r="C105" s="8" t="s">
        <v>19</v>
      </c>
      <c r="D105" s="9" t="s">
        <v>96</v>
      </c>
      <c r="E105" s="9" t="s">
        <v>96</v>
      </c>
      <c r="F105" s="9" t="s">
        <v>96</v>
      </c>
      <c r="G105" s="9" t="s">
        <v>96</v>
      </c>
      <c r="H105" s="11">
        <f t="shared" ref="H105" si="42">IFERROR((H103/H104),0)</f>
        <v>0</v>
      </c>
    </row>
    <row r="106" spans="2:9" x14ac:dyDescent="0.25">
      <c r="B106" s="42" t="s">
        <v>79</v>
      </c>
      <c r="C106" s="8" t="s">
        <v>17</v>
      </c>
      <c r="D106" s="9">
        <f>+VLOOKUP($B106,[1]Hoja6!$H:$L,5,0)</f>
        <v>218</v>
      </c>
      <c r="E106" s="9">
        <f>+VLOOKUP($B106,[1]Hoja6!$H:$L,3,0)</f>
        <v>129</v>
      </c>
      <c r="F106" s="9">
        <f>+VLOOKUP($B106,[1]Hoja6!$H:$L,4,0)</f>
        <v>2821</v>
      </c>
      <c r="G106" s="9">
        <f>+VLOOKUP($B106,[1]Hoja6!$H:$L,2,0)</f>
        <v>1076</v>
      </c>
      <c r="H106" s="10">
        <f>SUM(D106:G106)</f>
        <v>4244</v>
      </c>
      <c r="I106" s="64"/>
    </row>
    <row r="107" spans="2:9" x14ac:dyDescent="0.25">
      <c r="B107" s="43"/>
      <c r="C107" s="8" t="s">
        <v>18</v>
      </c>
      <c r="D107" s="9">
        <f>+VLOOKUP($B106,[1]Hoja6!$A:$E,5,0)</f>
        <v>240</v>
      </c>
      <c r="E107" s="9">
        <f>+VLOOKUP($B106,[1]Hoja6!$A:$E,3,0)</f>
        <v>148</v>
      </c>
      <c r="F107" s="9">
        <f>+VLOOKUP($B106,[1]Hoja6!$A:$E,4,0)</f>
        <v>3070</v>
      </c>
      <c r="G107" s="9">
        <f>+VLOOKUP($B106,[1]Hoja6!$A:$E,2,0)</f>
        <v>1124</v>
      </c>
      <c r="H107" s="10">
        <f>SUM(D107:G107)</f>
        <v>4582</v>
      </c>
    </row>
    <row r="108" spans="2:9" x14ac:dyDescent="0.25">
      <c r="B108" s="44"/>
      <c r="C108" s="8" t="s">
        <v>19</v>
      </c>
      <c r="D108" s="11">
        <f>IFERROR((D106/D107),0)</f>
        <v>0.90833333333333333</v>
      </c>
      <c r="E108" s="11">
        <f t="shared" ref="E108:H108" si="43">IFERROR((E106/E107),0)</f>
        <v>0.8716216216216216</v>
      </c>
      <c r="F108" s="11">
        <f t="shared" si="43"/>
        <v>0.91889250814332246</v>
      </c>
      <c r="G108" s="11">
        <f t="shared" si="43"/>
        <v>0.95729537366548045</v>
      </c>
      <c r="H108" s="11">
        <f t="shared" si="43"/>
        <v>0.92623308598865128</v>
      </c>
    </row>
    <row r="109" spans="2:9" x14ac:dyDescent="0.25">
      <c r="B109" s="42" t="s">
        <v>80</v>
      </c>
      <c r="C109" s="8" t="s">
        <v>17</v>
      </c>
      <c r="D109" s="9">
        <f>+VLOOKUP($B109,[1]Hoja6!$H:$L,5,0)</f>
        <v>41</v>
      </c>
      <c r="E109" s="9">
        <f>+VLOOKUP($B109,[1]Hoja6!$H:$L,3,0)</f>
        <v>9</v>
      </c>
      <c r="F109" s="9">
        <f>+VLOOKUP($B109,[1]Hoja6!$H:$L,4,0)</f>
        <v>2413</v>
      </c>
      <c r="G109" s="9">
        <f>+VLOOKUP($B109,[1]Hoja6!$H:$L,2,0)</f>
        <v>233</v>
      </c>
      <c r="H109" s="10">
        <f>SUM(D109:G109)</f>
        <v>2696</v>
      </c>
      <c r="I109" s="64"/>
    </row>
    <row r="110" spans="2:9" x14ac:dyDescent="0.25">
      <c r="B110" s="43"/>
      <c r="C110" s="8" t="s">
        <v>18</v>
      </c>
      <c r="D110" s="9">
        <f>+VLOOKUP($B109,[1]Hoja6!$A:$E,5,0)</f>
        <v>43</v>
      </c>
      <c r="E110" s="9">
        <f>+VLOOKUP($B109,[1]Hoja6!$A:$E,3,0)</f>
        <v>12</v>
      </c>
      <c r="F110" s="9">
        <f>+VLOOKUP($B109,[1]Hoja6!$A:$E,4,0)</f>
        <v>2581</v>
      </c>
      <c r="G110" s="9">
        <f>+VLOOKUP($B109,[1]Hoja6!$A:$E,2,0)</f>
        <v>258</v>
      </c>
      <c r="H110" s="10">
        <f>SUM(D110:G110)</f>
        <v>2894</v>
      </c>
    </row>
    <row r="111" spans="2:9" x14ac:dyDescent="0.25">
      <c r="B111" s="44"/>
      <c r="C111" s="8" t="s">
        <v>19</v>
      </c>
      <c r="D111" s="11">
        <f>IFERROR((D109/D110),0)</f>
        <v>0.95348837209302328</v>
      </c>
      <c r="E111" s="11">
        <f t="shared" ref="E111:H111" si="44">IFERROR((E109/E110),0)</f>
        <v>0.75</v>
      </c>
      <c r="F111" s="11">
        <f t="shared" si="44"/>
        <v>0.93490895001937235</v>
      </c>
      <c r="G111" s="11">
        <f t="shared" si="44"/>
        <v>0.9031007751937985</v>
      </c>
      <c r="H111" s="11">
        <f t="shared" si="44"/>
        <v>0.93158258465791288</v>
      </c>
    </row>
    <row r="112" spans="2:9" x14ac:dyDescent="0.25">
      <c r="B112" s="42" t="s">
        <v>81</v>
      </c>
      <c r="C112" s="8" t="s">
        <v>17</v>
      </c>
      <c r="D112" s="9">
        <f>+VLOOKUP($B112,[1]Hoja6!$H:$L,5,0)</f>
        <v>55</v>
      </c>
      <c r="E112" s="9">
        <f>+VLOOKUP($B112,[1]Hoja6!$H:$L,3,0)</f>
        <v>26</v>
      </c>
      <c r="F112" s="9">
        <f>+VLOOKUP($B112,[1]Hoja6!$H:$L,4,0)</f>
        <v>4201</v>
      </c>
      <c r="G112" s="9">
        <f>+VLOOKUP($B112,[1]Hoja6!$H:$L,2,0)</f>
        <v>973</v>
      </c>
      <c r="H112" s="10">
        <f>SUM(D112:G112)</f>
        <v>5255</v>
      </c>
      <c r="I112" s="64"/>
    </row>
    <row r="113" spans="2:9" x14ac:dyDescent="0.25">
      <c r="B113" s="43"/>
      <c r="C113" s="8" t="s">
        <v>18</v>
      </c>
      <c r="D113" s="9">
        <f>+VLOOKUP($B112,[1]Hoja6!$A:$E,5,0)</f>
        <v>61</v>
      </c>
      <c r="E113" s="9">
        <f>+VLOOKUP($B112,[1]Hoja6!$A:$E,3,0)</f>
        <v>29</v>
      </c>
      <c r="F113" s="9">
        <f>+VLOOKUP($B112,[1]Hoja6!$A:$E,4,0)</f>
        <v>4682</v>
      </c>
      <c r="G113" s="9">
        <f>+VLOOKUP($B112,[1]Hoja6!$A:$E,2,0)</f>
        <v>1105</v>
      </c>
      <c r="H113" s="10">
        <f>SUM(D113:G113)</f>
        <v>5877</v>
      </c>
    </row>
    <row r="114" spans="2:9" x14ac:dyDescent="0.25">
      <c r="B114" s="44"/>
      <c r="C114" s="8" t="s">
        <v>19</v>
      </c>
      <c r="D114" s="11">
        <f>IFERROR((D112/D113),0)</f>
        <v>0.90163934426229508</v>
      </c>
      <c r="E114" s="11">
        <f t="shared" ref="E114:H114" si="45">IFERROR((E112/E113),0)</f>
        <v>0.89655172413793105</v>
      </c>
      <c r="F114" s="11">
        <f t="shared" si="45"/>
        <v>0.89726612558735586</v>
      </c>
      <c r="G114" s="11">
        <f t="shared" si="45"/>
        <v>0.88054298642533935</v>
      </c>
      <c r="H114" s="11">
        <f t="shared" si="45"/>
        <v>0.89416368895695086</v>
      </c>
    </row>
    <row r="115" spans="2:9" x14ac:dyDescent="0.25">
      <c r="B115" s="42" t="s">
        <v>82</v>
      </c>
      <c r="C115" s="8" t="s">
        <v>17</v>
      </c>
      <c r="D115" s="9">
        <f>+VLOOKUP($B115,[1]Hoja6!$H:$L,5,0)</f>
        <v>76</v>
      </c>
      <c r="E115" s="9">
        <f>+VLOOKUP($B115,[1]Hoja6!$H:$L,3,0)</f>
        <v>12</v>
      </c>
      <c r="F115" s="9">
        <f>+VLOOKUP($B115,[1]Hoja6!$H:$L,4,0)</f>
        <v>1208</v>
      </c>
      <c r="G115" s="9">
        <f>+VLOOKUP($B115,[1]Hoja6!$H:$L,2,0)</f>
        <v>204</v>
      </c>
      <c r="H115" s="10">
        <f>SUM(D115:G115)</f>
        <v>1500</v>
      </c>
      <c r="I115" s="64"/>
    </row>
    <row r="116" spans="2:9" x14ac:dyDescent="0.25">
      <c r="B116" s="43"/>
      <c r="C116" s="8" t="s">
        <v>18</v>
      </c>
      <c r="D116" s="9">
        <f>+VLOOKUP($B115,[1]Hoja6!$A:$E,5,0)</f>
        <v>132</v>
      </c>
      <c r="E116" s="9">
        <f>+VLOOKUP($B115,[1]Hoja6!$A:$E,3,0)</f>
        <v>22</v>
      </c>
      <c r="F116" s="9">
        <f>+VLOOKUP($B115,[1]Hoja6!$A:$E,4,0)</f>
        <v>1637</v>
      </c>
      <c r="G116" s="9">
        <f>+VLOOKUP($B115,[1]Hoja6!$A:$E,2,0)</f>
        <v>317</v>
      </c>
      <c r="H116" s="10">
        <f>SUM(D116:G116)</f>
        <v>2108</v>
      </c>
    </row>
    <row r="117" spans="2:9" x14ac:dyDescent="0.25">
      <c r="B117" s="44"/>
      <c r="C117" s="8" t="s">
        <v>19</v>
      </c>
      <c r="D117" s="11">
        <f>IFERROR((D115/D116),0)</f>
        <v>0.5757575757575758</v>
      </c>
      <c r="E117" s="11">
        <f t="shared" ref="E117:H117" si="46">IFERROR((E115/E116),0)</f>
        <v>0.54545454545454541</v>
      </c>
      <c r="F117" s="11">
        <f t="shared" si="46"/>
        <v>0.73793524740378746</v>
      </c>
      <c r="G117" s="11">
        <f t="shared" si="46"/>
        <v>0.64353312302839116</v>
      </c>
      <c r="H117" s="11">
        <f t="shared" si="46"/>
        <v>0.7115749525616698</v>
      </c>
    </row>
    <row r="118" spans="2:9" x14ac:dyDescent="0.25">
      <c r="B118" s="72" t="s">
        <v>53</v>
      </c>
      <c r="C118" s="12" t="s">
        <v>17</v>
      </c>
      <c r="D118" s="10">
        <f>D14+D16+D19+D22+D25+D28+D31+D34+D37+D40+D43+D46+D49+D55+D58+D64+D79+D82+D85+D88+D91+D94+D97+D100+D106+D109+D112+D115+D67+D70+D73+D76+D61</f>
        <v>7135</v>
      </c>
      <c r="E118" s="10">
        <f>E14+E16+E19+E22+E25+E28+E31+E34+E37+E40+E43+E46+E49+E55+E58+E64+E79+E82+E85+E88+E91+E94+E97+E100+E106+E109+E112+E115+E67+E70+E73+E76+E61</f>
        <v>8102</v>
      </c>
      <c r="F118" s="10">
        <f>F14+F16+F19+F22+F25+F28+F31+F34+F37+F40+F43+F46+F49+F55+F58+F64+F79+F82+F85+F88+F91+F94+F97+F100+F106+F109+F112+F115+F67+F70+F73+F76+F61</f>
        <v>111073</v>
      </c>
      <c r="G118" s="10">
        <f>G14+G16+G19+G22+G25+G28+G31+G34+G37+G40+G43+G46+G49+G55+G58+G64+G79+G82+G85+G88+G91+G94+G97+G100+G106+G109+G112+G115+G67+G70+G73+G76+G61</f>
        <v>32106</v>
      </c>
      <c r="H118" s="10">
        <f>H13+H16+H19+H22+H25+H28+H31+H34+H37+H40+H43+H46+H49+H52+H55+H58+H64+H79+H82+H85+H88+H91+H94+H97+H100+H103+H106+H109+H112+H115+H67+H70+H73+H76+H61</f>
        <v>157724</v>
      </c>
      <c r="I118" s="64"/>
    </row>
    <row r="119" spans="2:9" x14ac:dyDescent="0.25">
      <c r="B119" s="72"/>
      <c r="C119" s="12" t="s">
        <v>18</v>
      </c>
      <c r="D119" s="10">
        <f>D13+D17+D20+D23+D26+D29+D32+D35+D38+D41+D44+D47+D50+D56+D59+D65+D80+D83+D86+D89+D92+D95+D98+D101+D107+D110+D113+D116+D68+D71+D74+D77+D62</f>
        <v>8686</v>
      </c>
      <c r="E119" s="10">
        <f>E13+E17+E20+E23+E26+E29+E32+E35+E38+E41+E44+E47+E50+E56+E59+E65+E80+E83+E86+E89+E92+E95+E98+E101+E107+E110+E113+E116+E68+E71+E74+E77+E62</f>
        <v>9960</v>
      </c>
      <c r="F119" s="10">
        <f>F13+F17+F20+F23+F26+F29+F32+F35+F38+F41+F44+F47+F50+F56+F59+F65+F80+F83+F86+F89+F92+F95+F98+F101+F107+F110+F113+F116+F68+F71+F74+F77+F62</f>
        <v>130269</v>
      </c>
      <c r="G119" s="10">
        <f>G13+G17+G20+G23+G26+G29+G32+G35+G38+G41+G44+G47+G50+G56+G59+G65+G80+G83+G86+G89+G92+G95+G98+G101+G107+G110+G113+G116+G68+G71+G74+G77+G62</f>
        <v>35454</v>
      </c>
      <c r="H119" s="10">
        <f>H14+H17+H20+H23+H26+H29+H32+H35+H38+H41+H44+H47+H50+H53+H56+H59+H65+H80+H83+H86+H89+H92+H95+H98+H101+H104+H107+H110+H113+H116+H68+H71+H74+H77+H62</f>
        <v>185061</v>
      </c>
    </row>
    <row r="120" spans="2:9" x14ac:dyDescent="0.25">
      <c r="B120" s="72"/>
      <c r="C120" s="12" t="s">
        <v>19</v>
      </c>
      <c r="D120" s="13">
        <f>IFERROR((D118/D119),0)</f>
        <v>0.82143679484227494</v>
      </c>
      <c r="E120" s="13">
        <f t="shared" ref="E120:H120" si="47">IFERROR((E118/E119),0)</f>
        <v>0.81345381526104421</v>
      </c>
      <c r="F120" s="13">
        <f t="shared" si="47"/>
        <v>0.85264337639806864</v>
      </c>
      <c r="G120" s="13">
        <f t="shared" si="47"/>
        <v>0.90556777796581489</v>
      </c>
      <c r="H120" s="40">
        <f t="shared" si="47"/>
        <v>0.85228113973230446</v>
      </c>
    </row>
    <row r="121" spans="2:9" x14ac:dyDescent="0.25">
      <c r="I121" s="64"/>
    </row>
    <row r="124" spans="2:9" x14ac:dyDescent="0.25">
      <c r="I124" s="64"/>
    </row>
    <row r="127" spans="2:9" x14ac:dyDescent="0.25">
      <c r="I127" s="64"/>
    </row>
    <row r="130" spans="9:9" x14ac:dyDescent="0.25">
      <c r="I130" s="64"/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7EE5-67A2-45B7-82DD-8593DAAE9CD1}">
  <dimension ref="B2:E49"/>
  <sheetViews>
    <sheetView showGridLines="0" zoomScale="85" zoomScaleNormal="85" workbookViewId="0">
      <selection activeCell="H21" sqref="H21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7" t="s">
        <v>21</v>
      </c>
      <c r="C2" s="67"/>
      <c r="D2" s="67"/>
      <c r="E2" s="67"/>
    </row>
    <row r="3" spans="2:5" ht="15" x14ac:dyDescent="0.2">
      <c r="B3" s="68" t="s">
        <v>22</v>
      </c>
      <c r="C3" s="68"/>
      <c r="D3" s="68"/>
      <c r="E3" s="68"/>
    </row>
    <row r="4" spans="2:5" ht="15" x14ac:dyDescent="0.25">
      <c r="B4" s="67" t="s">
        <v>1</v>
      </c>
      <c r="C4" s="67"/>
      <c r="D4" s="67"/>
      <c r="E4" s="67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88</v>
      </c>
    </row>
    <row r="7" spans="2:5" ht="15" x14ac:dyDescent="0.25">
      <c r="B7" s="25" t="s">
        <v>3</v>
      </c>
      <c r="C7" s="60">
        <v>2017</v>
      </c>
    </row>
    <row r="8" spans="2:5" ht="15" x14ac:dyDescent="0.25">
      <c r="B8" s="25" t="s">
        <v>4</v>
      </c>
      <c r="C8" s="25" t="s">
        <v>133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3" t="s">
        <v>24</v>
      </c>
      <c r="D10" s="73"/>
      <c r="E10" s="73"/>
    </row>
    <row r="11" spans="2:5" x14ac:dyDescent="0.2">
      <c r="C11" s="73"/>
      <c r="D11" s="73"/>
      <c r="E11" s="73"/>
    </row>
    <row r="13" spans="2:5" ht="43.5" customHeight="1" x14ac:dyDescent="0.2">
      <c r="B13" s="63" t="s">
        <v>9</v>
      </c>
      <c r="C13" s="28" t="s">
        <v>25</v>
      </c>
      <c r="D13" s="28" t="s">
        <v>26</v>
      </c>
      <c r="E13" s="63" t="s">
        <v>27</v>
      </c>
    </row>
    <row r="14" spans="2:5" x14ac:dyDescent="0.2">
      <c r="B14" s="29" t="s">
        <v>54</v>
      </c>
      <c r="C14" s="30">
        <f>+VLOOKUP(B14,[1]Hoja6!$O:$T,6,0)</f>
        <v>120</v>
      </c>
      <c r="D14" s="30">
        <f>+VLOOKUP(B14,[1]Hoja6!$A:$F,6,0)</f>
        <v>7046</v>
      </c>
      <c r="E14" s="31">
        <f t="shared" ref="E14:E49" si="0">IFERROR((C14/D14),0)</f>
        <v>1.7030939540164634E-2</v>
      </c>
    </row>
    <row r="15" spans="2:5" x14ac:dyDescent="0.2">
      <c r="B15" s="29" t="s">
        <v>55</v>
      </c>
      <c r="C15" s="30">
        <f>+VLOOKUP(B15,[1]Hoja6!$O:$T,6,0)</f>
        <v>374</v>
      </c>
      <c r="D15" s="30">
        <f>+VLOOKUP(B15,[1]Hoja6!$A:$F,6,0)</f>
        <v>14303</v>
      </c>
      <c r="E15" s="31">
        <f t="shared" si="0"/>
        <v>2.6148360483814585E-2</v>
      </c>
    </row>
    <row r="16" spans="2:5" x14ac:dyDescent="0.2">
      <c r="B16" s="29" t="s">
        <v>56</v>
      </c>
      <c r="C16" s="30">
        <f>+VLOOKUP(B16,[1]Hoja6!$O:$T,6,0)</f>
        <v>49</v>
      </c>
      <c r="D16" s="30">
        <f>+VLOOKUP(B16,[1]Hoja6!$A:$F,6,0)</f>
        <v>4883</v>
      </c>
      <c r="E16" s="31">
        <f t="shared" si="0"/>
        <v>1.0034814663116936E-2</v>
      </c>
    </row>
    <row r="17" spans="2:5" x14ac:dyDescent="0.2">
      <c r="B17" s="29" t="s">
        <v>57</v>
      </c>
      <c r="C17" s="30">
        <f>+VLOOKUP(B17,[1]Hoja6!$O:$T,6,0)</f>
        <v>100</v>
      </c>
      <c r="D17" s="30">
        <f>+VLOOKUP(B17,[1]Hoja6!$A:$F,6,0)</f>
        <v>6843</v>
      </c>
      <c r="E17" s="31">
        <f t="shared" si="0"/>
        <v>1.4613473622680111E-2</v>
      </c>
    </row>
    <row r="18" spans="2:5" x14ac:dyDescent="0.2">
      <c r="B18" s="29" t="s">
        <v>58</v>
      </c>
      <c r="C18" s="30">
        <f>+VLOOKUP(B18,[1]Hoja6!$O:$T,6,0)</f>
        <v>156</v>
      </c>
      <c r="D18" s="30">
        <f>+VLOOKUP(B18,[1]Hoja6!$A:$F,6,0)</f>
        <v>4625</v>
      </c>
      <c r="E18" s="31">
        <f t="shared" si="0"/>
        <v>3.3729729729729728E-2</v>
      </c>
    </row>
    <row r="19" spans="2:5" x14ac:dyDescent="0.2">
      <c r="B19" s="29" t="s">
        <v>59</v>
      </c>
      <c r="C19" s="30">
        <f>+VLOOKUP(B19,[1]Hoja6!$O:$T,6,0)</f>
        <v>86</v>
      </c>
      <c r="D19" s="30">
        <f>+VLOOKUP(B19,[1]Hoja6!$A:$F,6,0)</f>
        <v>6812</v>
      </c>
      <c r="E19" s="31">
        <f t="shared" si="0"/>
        <v>1.262477980035232E-2</v>
      </c>
    </row>
    <row r="20" spans="2:5" x14ac:dyDescent="0.2">
      <c r="B20" s="29" t="s">
        <v>60</v>
      </c>
      <c r="C20" s="30">
        <f>+VLOOKUP(B20,[1]Hoja6!$O:$T,6,0)</f>
        <v>71</v>
      </c>
      <c r="D20" s="30">
        <f>+VLOOKUP(B20,[1]Hoja6!$A:$F,6,0)</f>
        <v>4281</v>
      </c>
      <c r="E20" s="31">
        <f t="shared" si="0"/>
        <v>1.6584910067741182E-2</v>
      </c>
    </row>
    <row r="21" spans="2:5" x14ac:dyDescent="0.2">
      <c r="B21" s="29" t="s">
        <v>61</v>
      </c>
      <c r="C21" s="30">
        <f>+VLOOKUP(B21,[1]Hoja6!$O:$T,6,0)</f>
        <v>91</v>
      </c>
      <c r="D21" s="30">
        <f>+VLOOKUP(B21,[1]Hoja6!$A:$F,6,0)</f>
        <v>3704</v>
      </c>
      <c r="E21" s="31">
        <f t="shared" si="0"/>
        <v>2.456803455723542E-2</v>
      </c>
    </row>
    <row r="22" spans="2:5" x14ac:dyDescent="0.2">
      <c r="B22" s="29" t="s">
        <v>62</v>
      </c>
      <c r="C22" s="30">
        <f>+VLOOKUP(B22,[1]Hoja6!$O:$T,6,0)</f>
        <v>29</v>
      </c>
      <c r="D22" s="30">
        <f>+VLOOKUP(B22,[1]Hoja6!$A:$F,6,0)</f>
        <v>2618</v>
      </c>
      <c r="E22" s="31">
        <f t="shared" si="0"/>
        <v>1.1077158135981665E-2</v>
      </c>
    </row>
    <row r="23" spans="2:5" x14ac:dyDescent="0.2">
      <c r="B23" s="29" t="s">
        <v>63</v>
      </c>
      <c r="C23" s="30">
        <f>+VLOOKUP(B23,[1]Hoja6!$O:$T,6,0)</f>
        <v>74</v>
      </c>
      <c r="D23" s="30">
        <f>+VLOOKUP(B23,[1]Hoja6!$A:$F,6,0)</f>
        <v>3580</v>
      </c>
      <c r="E23" s="31">
        <f t="shared" si="0"/>
        <v>2.0670391061452513E-2</v>
      </c>
    </row>
    <row r="24" spans="2:5" x14ac:dyDescent="0.2">
      <c r="B24" s="29" t="s">
        <v>64</v>
      </c>
      <c r="C24" s="30">
        <f>+VLOOKUP(B24,[1]Hoja6!$O:$T,6,0)</f>
        <v>48</v>
      </c>
      <c r="D24" s="30">
        <f>+VLOOKUP(B24,[1]Hoja6!$A:$F,6,0)</f>
        <v>4718</v>
      </c>
      <c r="E24" s="31">
        <f t="shared" si="0"/>
        <v>1.0173802458668928E-2</v>
      </c>
    </row>
    <row r="25" spans="2:5" x14ac:dyDescent="0.2">
      <c r="B25" s="29" t="s">
        <v>65</v>
      </c>
      <c r="C25" s="30">
        <f>+VLOOKUP(B25,[1]Hoja6!$O:$T,6,0)</f>
        <v>9</v>
      </c>
      <c r="D25" s="30">
        <f>+VLOOKUP(B25,[1]Hoja6!$A:$F,6,0)</f>
        <v>1915</v>
      </c>
      <c r="E25" s="31">
        <f t="shared" si="0"/>
        <v>4.6997389033942563E-3</v>
      </c>
    </row>
    <row r="26" spans="2:5" x14ac:dyDescent="0.2">
      <c r="B26" s="29" t="s">
        <v>66</v>
      </c>
      <c r="C26" s="30">
        <f>+VLOOKUP(B26,[1]Hoja6!$O:$T,6,0)</f>
        <v>12</v>
      </c>
      <c r="D26" s="30">
        <f>+VLOOKUP(B26,[1]Hoja6!$A:$F,6,0)</f>
        <v>2318</v>
      </c>
      <c r="E26" s="31">
        <f t="shared" si="0"/>
        <v>5.1768766177739426E-3</v>
      </c>
    </row>
    <row r="27" spans="2:5" x14ac:dyDescent="0.2">
      <c r="B27" s="29" t="s">
        <v>67</v>
      </c>
      <c r="C27" s="30" t="s">
        <v>137</v>
      </c>
      <c r="D27" s="30" t="s">
        <v>96</v>
      </c>
      <c r="E27" s="31">
        <f t="shared" si="0"/>
        <v>0</v>
      </c>
    </row>
    <row r="28" spans="2:5" x14ac:dyDescent="0.2">
      <c r="B28" s="29" t="s">
        <v>68</v>
      </c>
      <c r="C28" s="30">
        <f>+VLOOKUP(B28,[1]Hoja6!$O:$T,6,0)</f>
        <v>204</v>
      </c>
      <c r="D28" s="30">
        <f>+VLOOKUP(B28,[1]Hoja6!$A:$F,6,0)</f>
        <v>4685</v>
      </c>
      <c r="E28" s="31">
        <f t="shared" si="0"/>
        <v>4.3543223052294557E-2</v>
      </c>
    </row>
    <row r="29" spans="2:5" x14ac:dyDescent="0.2">
      <c r="B29" s="29" t="s">
        <v>95</v>
      </c>
      <c r="C29" s="30">
        <f>+VLOOKUP(B29,[1]Hoja6!$O:$T,6,0)</f>
        <v>190</v>
      </c>
      <c r="D29" s="30">
        <f>+VLOOKUP(B29,[1]Hoja6!$A:$F,6,0)</f>
        <v>6326</v>
      </c>
      <c r="E29" s="31">
        <f t="shared" si="0"/>
        <v>3.0034777110338286E-2</v>
      </c>
    </row>
    <row r="30" spans="2:5" x14ac:dyDescent="0.2">
      <c r="B30" s="29" t="s">
        <v>92</v>
      </c>
      <c r="C30" s="30">
        <f>+VLOOKUP(B30,[1]Hoja6!$O:$T,6,0)</f>
        <v>357</v>
      </c>
      <c r="D30" s="30">
        <f>+VLOOKUP(B30,[1]Hoja6!$A:$F,6,0)</f>
        <v>11930</v>
      </c>
      <c r="E30" s="31">
        <f t="shared" si="0"/>
        <v>2.9924559932942161E-2</v>
      </c>
    </row>
    <row r="31" spans="2:5" x14ac:dyDescent="0.2">
      <c r="B31" s="29" t="s">
        <v>69</v>
      </c>
      <c r="C31" s="30">
        <f>+VLOOKUP(B31,[1]Hoja6!$O:$T,6,0)</f>
        <v>137</v>
      </c>
      <c r="D31" s="30">
        <f>+VLOOKUP(B31,[1]Hoja6!$A:$F,6,0)</f>
        <v>3271</v>
      </c>
      <c r="E31" s="31">
        <f t="shared" si="0"/>
        <v>4.1883216141852642E-2</v>
      </c>
    </row>
    <row r="32" spans="2:5" x14ac:dyDescent="0.2">
      <c r="B32" s="29" t="s">
        <v>89</v>
      </c>
      <c r="C32" s="30">
        <f>+VLOOKUP(B32,[1]Hoja6!$O:$T,6,0)</f>
        <v>169</v>
      </c>
      <c r="D32" s="30">
        <f>+VLOOKUP(B32,[1]Hoja6!$A:$F,6,0)</f>
        <v>6736</v>
      </c>
      <c r="E32" s="31">
        <f t="shared" si="0"/>
        <v>2.5089073634204276E-2</v>
      </c>
    </row>
    <row r="33" spans="2:5" x14ac:dyDescent="0.2">
      <c r="B33" s="29" t="s">
        <v>91</v>
      </c>
      <c r="C33" s="30">
        <f>+VLOOKUP(B33,[1]Hoja6!$O:$T,6,0)</f>
        <v>314</v>
      </c>
      <c r="D33" s="30">
        <f>+VLOOKUP(B33,[1]Hoja6!$A:$F,6,0)</f>
        <v>17430</v>
      </c>
      <c r="E33" s="31">
        <f t="shared" si="0"/>
        <v>1.8014916810097533E-2</v>
      </c>
    </row>
    <row r="34" spans="2:5" x14ac:dyDescent="0.2">
      <c r="B34" s="29" t="s">
        <v>94</v>
      </c>
      <c r="C34" s="30">
        <f>+VLOOKUP(B34,[1]Hoja6!$O:$T,6,0)</f>
        <v>264</v>
      </c>
      <c r="D34" s="30">
        <f>+VLOOKUP(B34,[1]Hoja6!$A:$F,6,0)</f>
        <v>5715</v>
      </c>
      <c r="E34" s="31">
        <f t="shared" si="0"/>
        <v>4.6194225721784776E-2</v>
      </c>
    </row>
    <row r="35" spans="2:5" x14ac:dyDescent="0.2">
      <c r="B35" s="29" t="s">
        <v>93</v>
      </c>
      <c r="C35" s="30">
        <f>+VLOOKUP(B35,[1]Hoja6!$O:$T,6,0)</f>
        <v>127</v>
      </c>
      <c r="D35" s="30">
        <f>+VLOOKUP(B35,[1]Hoja6!$A:$F,6,0)</f>
        <v>4557</v>
      </c>
      <c r="E35" s="31">
        <f t="shared" si="0"/>
        <v>2.7869212201009436E-2</v>
      </c>
    </row>
    <row r="36" spans="2:5" x14ac:dyDescent="0.2">
      <c r="B36" s="29" t="s">
        <v>70</v>
      </c>
      <c r="C36" s="30">
        <f>+VLOOKUP(B36,[1]Hoja6!$O:$T,6,0)</f>
        <v>2</v>
      </c>
      <c r="D36" s="30">
        <f>+VLOOKUP(B36,[1]Hoja6!$A:$F,6,0)</f>
        <v>1621</v>
      </c>
      <c r="E36" s="31">
        <f t="shared" si="0"/>
        <v>1.2338062924120913E-3</v>
      </c>
    </row>
    <row r="37" spans="2:5" x14ac:dyDescent="0.2">
      <c r="B37" s="29" t="s">
        <v>71</v>
      </c>
      <c r="C37" s="30">
        <f>+VLOOKUP(B37,[1]Hoja6!$O:$T,6,0)</f>
        <v>61</v>
      </c>
      <c r="D37" s="30">
        <f>+VLOOKUP(B37,[1]Hoja6!$A:$F,6,0)</f>
        <v>5630</v>
      </c>
      <c r="E37" s="31">
        <f t="shared" si="0"/>
        <v>1.08348134991119E-2</v>
      </c>
    </row>
    <row r="38" spans="2:5" x14ac:dyDescent="0.2">
      <c r="B38" s="29" t="s">
        <v>72</v>
      </c>
      <c r="C38" s="30">
        <f>+VLOOKUP(B38,[1]Hoja6!$O:$T,6,0)</f>
        <v>168</v>
      </c>
      <c r="D38" s="30">
        <f>+VLOOKUP(B38,[1]Hoja6!$A:$F,6,0)</f>
        <v>5637</v>
      </c>
      <c r="E38" s="31">
        <f t="shared" si="0"/>
        <v>2.9803086748270355E-2</v>
      </c>
    </row>
    <row r="39" spans="2:5" x14ac:dyDescent="0.2">
      <c r="B39" s="29" t="s">
        <v>73</v>
      </c>
      <c r="C39" s="30">
        <f>+VLOOKUP(B39,[1]Hoja6!$O:$T,6,0)</f>
        <v>154</v>
      </c>
      <c r="D39" s="30">
        <f>+VLOOKUP(B39,[1]Hoja6!$A:$F,6,0)</f>
        <v>4374</v>
      </c>
      <c r="E39" s="31">
        <f t="shared" si="0"/>
        <v>3.5208047553726564E-2</v>
      </c>
    </row>
    <row r="40" spans="2:5" x14ac:dyDescent="0.2">
      <c r="B40" s="29" t="s">
        <v>74</v>
      </c>
      <c r="C40" s="30">
        <f>+VLOOKUP(B40,[1]Hoja6!$O:$T,6,0)</f>
        <v>85</v>
      </c>
      <c r="D40" s="30">
        <f>+VLOOKUP(B40,[1]Hoja6!$A:$F,6,0)</f>
        <v>7881</v>
      </c>
      <c r="E40" s="31">
        <f t="shared" si="0"/>
        <v>1.0785433320644588E-2</v>
      </c>
    </row>
    <row r="41" spans="2:5" x14ac:dyDescent="0.2">
      <c r="B41" s="29" t="s">
        <v>75</v>
      </c>
      <c r="C41" s="30">
        <f>+VLOOKUP(B41,[1]Hoja6!$O:$T,6,0)</f>
        <v>194</v>
      </c>
      <c r="D41" s="30">
        <f>+VLOOKUP(B41,[1]Hoja6!$A:$F,6,0)</f>
        <v>6467</v>
      </c>
      <c r="E41" s="31">
        <f t="shared" si="0"/>
        <v>2.999845368795423E-2</v>
      </c>
    </row>
    <row r="42" spans="2:5" x14ac:dyDescent="0.2">
      <c r="B42" s="29" t="s">
        <v>76</v>
      </c>
      <c r="C42" s="30">
        <f>+VLOOKUP(B42,[1]Hoja6!$O:$T,6,0)</f>
        <v>73</v>
      </c>
      <c r="D42" s="30">
        <f>+VLOOKUP(B42,[1]Hoja6!$A:$F,6,0)</f>
        <v>5184</v>
      </c>
      <c r="E42" s="31">
        <f t="shared" si="0"/>
        <v>1.408179012345679E-2</v>
      </c>
    </row>
    <row r="43" spans="2:5" x14ac:dyDescent="0.2">
      <c r="B43" s="29" t="s">
        <v>77</v>
      </c>
      <c r="C43" s="30">
        <f>+VLOOKUP(B43,[1]Hoja6!$O:$T,6,0)</f>
        <v>76</v>
      </c>
      <c r="D43" s="30">
        <f>+VLOOKUP(B43,[1]Hoja6!$A:$F,6,0)</f>
        <v>4510</v>
      </c>
      <c r="E43" s="31">
        <f t="shared" si="0"/>
        <v>1.6851441241685146E-2</v>
      </c>
    </row>
    <row r="44" spans="2:5" x14ac:dyDescent="0.2">
      <c r="B44" s="29" t="s">
        <v>78</v>
      </c>
      <c r="C44" s="30" t="s">
        <v>137</v>
      </c>
      <c r="D44" s="30" t="s">
        <v>96</v>
      </c>
      <c r="E44" s="31">
        <f t="shared" si="0"/>
        <v>0</v>
      </c>
    </row>
    <row r="45" spans="2:5" x14ac:dyDescent="0.2">
      <c r="B45" s="29" t="s">
        <v>79</v>
      </c>
      <c r="C45" s="30">
        <f>+VLOOKUP(B45,[1]Hoja6!$O:$T,6,0)</f>
        <v>39</v>
      </c>
      <c r="D45" s="30">
        <f>+VLOOKUP(B45,[1]Hoja6!$A:$F,6,0)</f>
        <v>4582</v>
      </c>
      <c r="E45" s="31">
        <f t="shared" si="0"/>
        <v>8.511567001309471E-3</v>
      </c>
    </row>
    <row r="46" spans="2:5" x14ac:dyDescent="0.2">
      <c r="B46" s="29" t="s">
        <v>80</v>
      </c>
      <c r="C46" s="30">
        <f>+VLOOKUP(B46,[1]Hoja6!$O:$T,6,0)</f>
        <v>19</v>
      </c>
      <c r="D46" s="30">
        <f>+VLOOKUP(B46,[1]Hoja6!$A:$F,6,0)</f>
        <v>2894</v>
      </c>
      <c r="E46" s="31">
        <f t="shared" si="0"/>
        <v>6.5653075328265375E-3</v>
      </c>
    </row>
    <row r="47" spans="2:5" x14ac:dyDescent="0.2">
      <c r="B47" s="29" t="s">
        <v>81</v>
      </c>
      <c r="C47" s="30">
        <f>+VLOOKUP(B47,[1]Hoja6!$O:$T,6,0)</f>
        <v>85</v>
      </c>
      <c r="D47" s="30">
        <f>+VLOOKUP(B47,[1]Hoja6!$A:$F,6,0)</f>
        <v>5877</v>
      </c>
      <c r="E47" s="31">
        <f t="shared" si="0"/>
        <v>1.4463161476944019E-2</v>
      </c>
    </row>
    <row r="48" spans="2:5" x14ac:dyDescent="0.2">
      <c r="B48" s="29" t="s">
        <v>82</v>
      </c>
      <c r="C48" s="30">
        <f>+VLOOKUP(B48,[1]Hoja6!$O:$T,6,0)</f>
        <v>43</v>
      </c>
      <c r="D48" s="30">
        <f>+VLOOKUP(B48,[1]Hoja6!$A:$F,6,0)</f>
        <v>2108</v>
      </c>
      <c r="E48" s="31">
        <f t="shared" si="0"/>
        <v>2.0398481973434534E-2</v>
      </c>
    </row>
    <row r="49" spans="2:5" x14ac:dyDescent="0.2">
      <c r="B49" s="15"/>
      <c r="C49" s="63">
        <f>SUM(C14:C48)</f>
        <v>3980</v>
      </c>
      <c r="D49" s="63">
        <f>SUM(D14:D48)</f>
        <v>185061</v>
      </c>
      <c r="E49" s="32">
        <f t="shared" si="0"/>
        <v>2.1506422206731834E-2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3"/>
  <sheetViews>
    <sheetView showGridLines="0" zoomScale="85" zoomScaleNormal="85" workbookViewId="0">
      <selection activeCell="D16" sqref="D16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67" t="s">
        <v>84</v>
      </c>
      <c r="C2" s="67"/>
      <c r="D2" s="67"/>
      <c r="E2" s="67"/>
    </row>
    <row r="3" spans="2:7" ht="15" customHeight="1" x14ac:dyDescent="0.25">
      <c r="B3" s="74" t="s">
        <v>85</v>
      </c>
      <c r="C3" s="74"/>
      <c r="D3" s="74"/>
      <c r="E3" s="74"/>
    </row>
    <row r="4" spans="2:7" x14ac:dyDescent="0.25">
      <c r="B4" s="67" t="s">
        <v>1</v>
      </c>
      <c r="C4" s="67"/>
      <c r="D4" s="67"/>
      <c r="E4" s="67"/>
    </row>
    <row r="5" spans="2:7" x14ac:dyDescent="0.25">
      <c r="D5" s="2"/>
      <c r="E5" s="2"/>
    </row>
    <row r="6" spans="2:7" x14ac:dyDescent="0.25">
      <c r="B6" s="25" t="s">
        <v>2</v>
      </c>
      <c r="C6" t="s">
        <v>88</v>
      </c>
      <c r="D6" s="26"/>
    </row>
    <row r="7" spans="2:7" x14ac:dyDescent="0.25">
      <c r="B7" s="25" t="s">
        <v>3</v>
      </c>
      <c r="C7" s="41">
        <v>2017</v>
      </c>
      <c r="D7" s="26"/>
    </row>
    <row r="8" spans="2:7" x14ac:dyDescent="0.25">
      <c r="B8" s="25" t="s">
        <v>4</v>
      </c>
      <c r="C8" t="s">
        <v>136</v>
      </c>
      <c r="D8" s="26"/>
    </row>
    <row r="9" spans="2:7" ht="15" customHeight="1" x14ac:dyDescent="0.25">
      <c r="B9" s="25" t="s">
        <v>6</v>
      </c>
      <c r="C9" s="75" t="s">
        <v>30</v>
      </c>
      <c r="D9" s="75"/>
      <c r="E9" s="75"/>
    </row>
    <row r="10" spans="2:7" ht="15" customHeight="1" x14ac:dyDescent="0.25">
      <c r="B10" s="25" t="s">
        <v>5</v>
      </c>
      <c r="C10" s="73" t="s">
        <v>31</v>
      </c>
      <c r="D10" s="73"/>
      <c r="E10" s="73"/>
    </row>
    <row r="11" spans="2:7" x14ac:dyDescent="0.25">
      <c r="B11" s="25"/>
      <c r="C11" s="73"/>
      <c r="D11" s="73"/>
      <c r="E11" s="73"/>
    </row>
    <row r="13" spans="2:7" ht="30" x14ac:dyDescent="0.25">
      <c r="B13" s="52" t="s">
        <v>32</v>
      </c>
      <c r="C13" s="33" t="s">
        <v>33</v>
      </c>
      <c r="D13" s="33" t="s">
        <v>34</v>
      </c>
      <c r="E13" s="6" t="s">
        <v>35</v>
      </c>
    </row>
    <row r="14" spans="2:7" x14ac:dyDescent="0.25">
      <c r="B14" s="38" t="s">
        <v>86</v>
      </c>
      <c r="C14" s="46">
        <v>146</v>
      </c>
      <c r="D14" s="53">
        <v>4760</v>
      </c>
      <c r="E14" s="54">
        <f>IFERROR(C14/D14,"")</f>
        <v>3.0672268907563024E-2</v>
      </c>
      <c r="G14" s="57"/>
    </row>
    <row r="15" spans="2:7" x14ac:dyDescent="0.25">
      <c r="B15" s="38" t="s">
        <v>87</v>
      </c>
      <c r="C15" s="46">
        <v>860</v>
      </c>
      <c r="D15" s="53">
        <v>67831</v>
      </c>
      <c r="E15" s="54">
        <f>IFERROR(C15/D15,"")</f>
        <v>1.2678568795978239E-2</v>
      </c>
      <c r="G15" s="57"/>
    </row>
    <row r="16" spans="2:7" x14ac:dyDescent="0.25">
      <c r="B16" s="38" t="s">
        <v>48</v>
      </c>
      <c r="C16" s="46">
        <v>29111</v>
      </c>
      <c r="D16" s="53">
        <v>751555</v>
      </c>
      <c r="E16" s="54">
        <f>IFERROR(C16/D16,"")</f>
        <v>3.8734357432257123E-2</v>
      </c>
      <c r="G16" s="58"/>
    </row>
    <row r="17" spans="2:7" x14ac:dyDescent="0.25">
      <c r="B17" s="16" t="s">
        <v>10</v>
      </c>
      <c r="C17" s="55">
        <f>SUM(C14:C16)</f>
        <v>30117</v>
      </c>
      <c r="D17" s="55">
        <f>SUM(D14:D16)</f>
        <v>824146</v>
      </c>
      <c r="E17" s="56">
        <f>IFERROR(C17/D17,0)</f>
        <v>3.6543282379578379E-2</v>
      </c>
      <c r="G17" s="58"/>
    </row>
    <row r="18" spans="2:7" x14ac:dyDescent="0.25">
      <c r="G18" s="58"/>
    </row>
    <row r="19" spans="2:7" x14ac:dyDescent="0.25">
      <c r="G19" s="57"/>
    </row>
    <row r="20" spans="2:7" x14ac:dyDescent="0.25">
      <c r="D20" s="59"/>
      <c r="G20" s="57"/>
    </row>
    <row r="21" spans="2:7" x14ac:dyDescent="0.25">
      <c r="D21" s="59"/>
      <c r="E21" t="s">
        <v>134</v>
      </c>
      <c r="G21" s="57"/>
    </row>
    <row r="22" spans="2:7" x14ac:dyDescent="0.25">
      <c r="D22" s="59"/>
      <c r="G22" s="57"/>
    </row>
    <row r="23" spans="2:7" x14ac:dyDescent="0.25">
      <c r="D23" s="59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23"/>
  <sheetViews>
    <sheetView showGridLines="0" zoomScale="85" zoomScaleNormal="85" workbookViewId="0">
      <selection activeCell="B2" sqref="B2:E2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7" t="s">
        <v>36</v>
      </c>
      <c r="C2" s="67"/>
      <c r="D2" s="67"/>
      <c r="E2" s="67"/>
    </row>
    <row r="3" spans="2:9" ht="15" customHeight="1" x14ac:dyDescent="0.25">
      <c r="B3" s="74" t="s">
        <v>37</v>
      </c>
      <c r="C3" s="74"/>
      <c r="D3" s="74"/>
      <c r="E3" s="74"/>
    </row>
    <row r="4" spans="2:9" x14ac:dyDescent="0.25">
      <c r="B4" s="67" t="s">
        <v>1</v>
      </c>
      <c r="C4" s="67"/>
      <c r="D4" s="67"/>
      <c r="E4" s="67"/>
    </row>
    <row r="5" spans="2:9" x14ac:dyDescent="0.25">
      <c r="B5" s="51"/>
      <c r="C5" s="51"/>
      <c r="D5" s="51"/>
      <c r="E5" s="51"/>
    </row>
    <row r="6" spans="2:9" x14ac:dyDescent="0.25">
      <c r="B6" t="s">
        <v>2</v>
      </c>
      <c r="C6" t="s">
        <v>88</v>
      </c>
    </row>
    <row r="7" spans="2:9" x14ac:dyDescent="0.25">
      <c r="B7" t="s">
        <v>3</v>
      </c>
      <c r="C7" s="50">
        <v>2017</v>
      </c>
    </row>
    <row r="8" spans="2:9" x14ac:dyDescent="0.25">
      <c r="B8" t="s">
        <v>4</v>
      </c>
      <c r="C8" t="s">
        <v>135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9" t="s">
        <v>39</v>
      </c>
      <c r="D10" s="69"/>
      <c r="E10" s="69"/>
    </row>
    <row r="12" spans="2:9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9" x14ac:dyDescent="0.25">
      <c r="B13" s="38">
        <v>123</v>
      </c>
      <c r="C13" s="46">
        <v>2139602</v>
      </c>
      <c r="D13" s="46">
        <v>2139602</v>
      </c>
      <c r="E13" s="47">
        <v>1</v>
      </c>
      <c r="I13" s="48"/>
    </row>
    <row r="14" spans="2:9" x14ac:dyDescent="0.25">
      <c r="B14" s="49">
        <v>102</v>
      </c>
      <c r="C14" s="46">
        <v>11149</v>
      </c>
      <c r="D14" s="46">
        <v>11149</v>
      </c>
      <c r="E14" s="47">
        <v>1</v>
      </c>
      <c r="I14" s="48"/>
    </row>
    <row r="15" spans="2:9" x14ac:dyDescent="0.25">
      <c r="B15" s="49">
        <v>103</v>
      </c>
      <c r="C15" s="46">
        <v>77814</v>
      </c>
      <c r="D15" s="46">
        <v>77814</v>
      </c>
      <c r="E15" s="47">
        <v>1</v>
      </c>
      <c r="I15" s="48"/>
    </row>
    <row r="16" spans="2:9" ht="48.75" customHeight="1" x14ac:dyDescent="0.25">
      <c r="B16" s="18" t="s">
        <v>47</v>
      </c>
      <c r="C16" s="19" t="s">
        <v>44</v>
      </c>
      <c r="D16" s="36" t="s">
        <v>45</v>
      </c>
      <c r="E16" s="18" t="s">
        <v>46</v>
      </c>
      <c r="I16" t="s">
        <v>134</v>
      </c>
    </row>
    <row r="17" spans="2:5" x14ac:dyDescent="0.25">
      <c r="B17" s="38">
        <v>123</v>
      </c>
      <c r="C17" s="46">
        <v>594396</v>
      </c>
      <c r="D17" s="46">
        <v>751555</v>
      </c>
      <c r="E17" s="47">
        <v>0.81455622359099411</v>
      </c>
    </row>
    <row r="18" spans="2:5" x14ac:dyDescent="0.25">
      <c r="B18" s="49">
        <v>102</v>
      </c>
      <c r="C18" s="46">
        <v>4571</v>
      </c>
      <c r="D18" s="46">
        <v>4760</v>
      </c>
      <c r="E18" s="47">
        <v>0.96029411764705885</v>
      </c>
    </row>
    <row r="19" spans="2:5" x14ac:dyDescent="0.25">
      <c r="B19" s="38">
        <v>103</v>
      </c>
      <c r="C19" s="46">
        <v>61944</v>
      </c>
      <c r="D19" s="46">
        <v>67831</v>
      </c>
      <c r="E19" s="47">
        <v>0.91321077383497218</v>
      </c>
    </row>
    <row r="22" spans="2:5" x14ac:dyDescent="0.25">
      <c r="B22" s="34" t="s">
        <v>132</v>
      </c>
      <c r="C22" s="34"/>
      <c r="D22" s="34"/>
      <c r="E22" s="34"/>
    </row>
    <row r="23" spans="2:5" x14ac:dyDescent="0.25">
      <c r="B23" s="34" t="s">
        <v>83</v>
      </c>
      <c r="C23" s="34"/>
      <c r="D23" s="34"/>
      <c r="E23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2019-08-28T21:14:22Z</dcterms:modified>
</cp:coreProperties>
</file>