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trolGestionFinanzas\Gestión Informacion Regulatoria\ENTEL\Información Periódica Mensual\OSIPTEL\Indicadores de Calidad - ATENCION DE ABONADOS\2019\2019-05\"/>
    </mc:Choice>
  </mc:AlternateContent>
  <xr:revisionPtr revIDLastSave="0" documentId="13_ncr:1_{AFFB9F53-039D-4C51-A639-AB20E0B15054}" xr6:coauthVersionLast="36" xr6:coauthVersionMax="36" xr10:uidLastSave="{00000000-0000-0000-0000-000000000000}"/>
  <bookViews>
    <workbookView xWindow="240" yWindow="405" windowWidth="15120" windowHeight="7440" tabRatio="691" activeTab="4" xr2:uid="{00000000-000D-0000-FFFF-FFFF00000000}"/>
  </bookViews>
  <sheets>
    <sheet name="Anexo F (CSA)" sheetId="8" r:id="rId1"/>
    <sheet name="Anexo G (TEAP)" sheetId="71" r:id="rId2"/>
    <sheet name="Anexo H (DAP)" sheetId="72" r:id="rId3"/>
    <sheet name="Anexo I (CAT)" sheetId="6" r:id="rId4"/>
    <sheet name="Anexo J (AVH) (2)" sheetId="70" r:id="rId5"/>
  </sheets>
  <externalReferences>
    <externalReference r:id="rId6"/>
  </externalReferences>
  <definedNames>
    <definedName name="_xlnm._FilterDatabase" localSheetId="1" hidden="1">'Anexo G (TEAP)'!$B$12:$M$12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8" i="72" l="1"/>
  <c r="C48" i="72"/>
  <c r="E48" i="72" s="1"/>
  <c r="D47" i="72"/>
  <c r="C47" i="72"/>
  <c r="E47" i="72" s="1"/>
  <c r="D46" i="72"/>
  <c r="E46" i="72" s="1"/>
  <c r="C46" i="72"/>
  <c r="D45" i="72"/>
  <c r="C45" i="72"/>
  <c r="E45" i="72" s="1"/>
  <c r="D44" i="72"/>
  <c r="C44" i="72"/>
  <c r="E44" i="72" s="1"/>
  <c r="D43" i="72"/>
  <c r="C43" i="72"/>
  <c r="E43" i="72" s="1"/>
  <c r="D42" i="72"/>
  <c r="E42" i="72" s="1"/>
  <c r="C42" i="72"/>
  <c r="E41" i="72"/>
  <c r="D41" i="72"/>
  <c r="C41" i="72"/>
  <c r="D40" i="72"/>
  <c r="C40" i="72"/>
  <c r="E40" i="72" s="1"/>
  <c r="D39" i="72"/>
  <c r="C39" i="72"/>
  <c r="E39" i="72" s="1"/>
  <c r="E38" i="72"/>
  <c r="D38" i="72"/>
  <c r="C38" i="72"/>
  <c r="D37" i="72"/>
  <c r="C37" i="72"/>
  <c r="E37" i="72" s="1"/>
  <c r="D36" i="72"/>
  <c r="C36" i="72"/>
  <c r="E36" i="72" s="1"/>
  <c r="D35" i="72"/>
  <c r="C35" i="72"/>
  <c r="E35" i="72" s="1"/>
  <c r="D34" i="72"/>
  <c r="E34" i="72" s="1"/>
  <c r="C34" i="72"/>
  <c r="E33" i="72"/>
  <c r="D33" i="72"/>
  <c r="C33" i="72"/>
  <c r="D32" i="72"/>
  <c r="E32" i="72" s="1"/>
  <c r="C32" i="72"/>
  <c r="D31" i="72"/>
  <c r="C31" i="72"/>
  <c r="E31" i="72" s="1"/>
  <c r="E30" i="72"/>
  <c r="D30" i="72"/>
  <c r="C30" i="72"/>
  <c r="E29" i="72"/>
  <c r="D29" i="72"/>
  <c r="C29" i="72"/>
  <c r="D28" i="72"/>
  <c r="C28" i="72"/>
  <c r="E28" i="72" s="1"/>
  <c r="D27" i="72"/>
  <c r="C27" i="72"/>
  <c r="E27" i="72" s="1"/>
  <c r="D26" i="72"/>
  <c r="E26" i="72" s="1"/>
  <c r="C26" i="72"/>
  <c r="E25" i="72"/>
  <c r="D25" i="72"/>
  <c r="C25" i="72"/>
  <c r="D24" i="72"/>
  <c r="E24" i="72" s="1"/>
  <c r="C24" i="72"/>
  <c r="D23" i="72"/>
  <c r="C23" i="72"/>
  <c r="E23" i="72" s="1"/>
  <c r="E22" i="72"/>
  <c r="D22" i="72"/>
  <c r="C22" i="72"/>
  <c r="E21" i="72"/>
  <c r="D21" i="72"/>
  <c r="C21" i="72"/>
  <c r="D20" i="72"/>
  <c r="C20" i="72"/>
  <c r="E20" i="72" s="1"/>
  <c r="D19" i="72"/>
  <c r="C19" i="72"/>
  <c r="E19" i="72" s="1"/>
  <c r="D18" i="72"/>
  <c r="E18" i="72" s="1"/>
  <c r="C18" i="72"/>
  <c r="E17" i="72"/>
  <c r="D17" i="72"/>
  <c r="C17" i="72"/>
  <c r="D16" i="72"/>
  <c r="E16" i="72" s="1"/>
  <c r="C16" i="72"/>
  <c r="D15" i="72"/>
  <c r="C15" i="72"/>
  <c r="E15" i="72" s="1"/>
  <c r="E14" i="72"/>
  <c r="D14" i="72"/>
  <c r="D49" i="72" s="1"/>
  <c r="C14" i="72"/>
  <c r="C49" i="72" s="1"/>
  <c r="E49" i="72" s="1"/>
  <c r="C8" i="72"/>
  <c r="D117" i="71"/>
  <c r="H116" i="71"/>
  <c r="G116" i="71"/>
  <c r="G117" i="71" s="1"/>
  <c r="F116" i="71"/>
  <c r="E116" i="71"/>
  <c r="D116" i="71"/>
  <c r="G115" i="71"/>
  <c r="F115" i="71"/>
  <c r="F117" i="71" s="1"/>
  <c r="E115" i="71"/>
  <c r="E117" i="71" s="1"/>
  <c r="D115" i="71"/>
  <c r="H115" i="71" s="1"/>
  <c r="H117" i="71" s="1"/>
  <c r="H113" i="71"/>
  <c r="G113" i="71"/>
  <c r="G114" i="71" s="1"/>
  <c r="F113" i="71"/>
  <c r="F114" i="71" s="1"/>
  <c r="E113" i="71"/>
  <c r="D113" i="71"/>
  <c r="G112" i="71"/>
  <c r="F112" i="71"/>
  <c r="E112" i="71"/>
  <c r="E114" i="71" s="1"/>
  <c r="D112" i="71"/>
  <c r="H112" i="71" s="1"/>
  <c r="H114" i="71" s="1"/>
  <c r="G110" i="71"/>
  <c r="G111" i="71" s="1"/>
  <c r="F110" i="71"/>
  <c r="F111" i="71" s="1"/>
  <c r="E110" i="71"/>
  <c r="E111" i="71" s="1"/>
  <c r="D110" i="71"/>
  <c r="H110" i="71" s="1"/>
  <c r="G109" i="71"/>
  <c r="F109" i="71"/>
  <c r="E109" i="71"/>
  <c r="D109" i="71"/>
  <c r="H109" i="71" s="1"/>
  <c r="G107" i="71"/>
  <c r="F107" i="71"/>
  <c r="F108" i="71" s="1"/>
  <c r="E107" i="71"/>
  <c r="E108" i="71" s="1"/>
  <c r="D107" i="71"/>
  <c r="D108" i="71" s="1"/>
  <c r="G106" i="71"/>
  <c r="G108" i="71" s="1"/>
  <c r="F106" i="71"/>
  <c r="E106" i="71"/>
  <c r="D106" i="71"/>
  <c r="G105" i="71"/>
  <c r="G104" i="71"/>
  <c r="F104" i="71"/>
  <c r="E104" i="71"/>
  <c r="E105" i="71" s="1"/>
  <c r="D104" i="71"/>
  <c r="D105" i="71" s="1"/>
  <c r="G103" i="71"/>
  <c r="F103" i="71"/>
  <c r="F105" i="71" s="1"/>
  <c r="E103" i="71"/>
  <c r="D103" i="71"/>
  <c r="H103" i="71" s="1"/>
  <c r="G102" i="71"/>
  <c r="F102" i="71"/>
  <c r="G101" i="71"/>
  <c r="F101" i="71"/>
  <c r="E101" i="71"/>
  <c r="D101" i="71"/>
  <c r="D102" i="71" s="1"/>
  <c r="H100" i="71"/>
  <c r="G100" i="71"/>
  <c r="F100" i="71"/>
  <c r="E100" i="71"/>
  <c r="E102" i="71" s="1"/>
  <c r="D100" i="71"/>
  <c r="F99" i="71"/>
  <c r="E99" i="71"/>
  <c r="G98" i="71"/>
  <c r="H98" i="71" s="1"/>
  <c r="F98" i="71"/>
  <c r="E98" i="71"/>
  <c r="D98" i="71"/>
  <c r="H97" i="71"/>
  <c r="G97" i="71"/>
  <c r="G99" i="71" s="1"/>
  <c r="F97" i="71"/>
  <c r="E97" i="71"/>
  <c r="D97" i="71"/>
  <c r="D99" i="71" s="1"/>
  <c r="E96" i="71"/>
  <c r="D96" i="71"/>
  <c r="G95" i="71"/>
  <c r="F95" i="71"/>
  <c r="E95" i="71"/>
  <c r="D95" i="71"/>
  <c r="H95" i="71" s="1"/>
  <c r="G94" i="71"/>
  <c r="G96" i="71" s="1"/>
  <c r="F94" i="71"/>
  <c r="F96" i="71" s="1"/>
  <c r="E94" i="71"/>
  <c r="D94" i="71"/>
  <c r="H94" i="71" s="1"/>
  <c r="D93" i="71"/>
  <c r="H92" i="71"/>
  <c r="G92" i="71"/>
  <c r="F92" i="71"/>
  <c r="E92" i="71"/>
  <c r="D92" i="71"/>
  <c r="G91" i="71"/>
  <c r="G93" i="71" s="1"/>
  <c r="F91" i="71"/>
  <c r="F93" i="71" s="1"/>
  <c r="E91" i="71"/>
  <c r="H91" i="71" s="1"/>
  <c r="H93" i="71" s="1"/>
  <c r="D91" i="71"/>
  <c r="H89" i="71"/>
  <c r="G89" i="71"/>
  <c r="G90" i="71" s="1"/>
  <c r="F89" i="71"/>
  <c r="E89" i="71"/>
  <c r="D89" i="71"/>
  <c r="G88" i="71"/>
  <c r="F88" i="71"/>
  <c r="F90" i="71" s="1"/>
  <c r="E88" i="71"/>
  <c r="E90" i="71" s="1"/>
  <c r="D88" i="71"/>
  <c r="H88" i="71" s="1"/>
  <c r="H90" i="71" s="1"/>
  <c r="G86" i="71"/>
  <c r="G87" i="71" s="1"/>
  <c r="F86" i="71"/>
  <c r="F87" i="71" s="1"/>
  <c r="E86" i="71"/>
  <c r="D86" i="71"/>
  <c r="H86" i="71" s="1"/>
  <c r="G85" i="71"/>
  <c r="F85" i="71"/>
  <c r="E85" i="71"/>
  <c r="E87" i="71" s="1"/>
  <c r="D85" i="71"/>
  <c r="H85" i="71" s="1"/>
  <c r="H87" i="71" s="1"/>
  <c r="G83" i="71"/>
  <c r="F83" i="71"/>
  <c r="F84" i="71" s="1"/>
  <c r="E83" i="71"/>
  <c r="E84" i="71" s="1"/>
  <c r="D83" i="71"/>
  <c r="G82" i="71"/>
  <c r="G84" i="71" s="1"/>
  <c r="F82" i="71"/>
  <c r="E82" i="71"/>
  <c r="D82" i="71"/>
  <c r="D84" i="71" s="1"/>
  <c r="G81" i="71"/>
  <c r="G80" i="71"/>
  <c r="F80" i="71"/>
  <c r="E80" i="71"/>
  <c r="E81" i="71" s="1"/>
  <c r="D80" i="71"/>
  <c r="H80" i="71" s="1"/>
  <c r="G79" i="71"/>
  <c r="F79" i="71"/>
  <c r="F81" i="71" s="1"/>
  <c r="E79" i="71"/>
  <c r="D79" i="71"/>
  <c r="H79" i="71" s="1"/>
  <c r="H81" i="71" s="1"/>
  <c r="G78" i="71"/>
  <c r="G77" i="71"/>
  <c r="F77" i="71"/>
  <c r="F78" i="71" s="1"/>
  <c r="E77" i="71"/>
  <c r="D77" i="71"/>
  <c r="H77" i="71" s="1"/>
  <c r="G76" i="71"/>
  <c r="F76" i="71"/>
  <c r="E76" i="71"/>
  <c r="H76" i="71" s="1"/>
  <c r="H78" i="71" s="1"/>
  <c r="D76" i="71"/>
  <c r="D78" i="71" s="1"/>
  <c r="F75" i="71"/>
  <c r="G74" i="71"/>
  <c r="F74" i="71"/>
  <c r="E74" i="71"/>
  <c r="E75" i="71" s="1"/>
  <c r="D74" i="71"/>
  <c r="H74" i="71" s="1"/>
  <c r="H73" i="71"/>
  <c r="H75" i="71" s="1"/>
  <c r="G73" i="71"/>
  <c r="G75" i="71" s="1"/>
  <c r="F73" i="71"/>
  <c r="E73" i="71"/>
  <c r="D73" i="71"/>
  <c r="D75" i="71" s="1"/>
  <c r="E72" i="71"/>
  <c r="G71" i="71"/>
  <c r="F71" i="71"/>
  <c r="E71" i="71"/>
  <c r="D71" i="71"/>
  <c r="D72" i="71" s="1"/>
  <c r="G70" i="71"/>
  <c r="G72" i="71" s="1"/>
  <c r="F70" i="71"/>
  <c r="F72" i="71" s="1"/>
  <c r="E70" i="71"/>
  <c r="D70" i="71"/>
  <c r="G69" i="71"/>
  <c r="D69" i="71"/>
  <c r="H68" i="71"/>
  <c r="G68" i="71"/>
  <c r="F68" i="71"/>
  <c r="E68" i="71"/>
  <c r="D68" i="71"/>
  <c r="G67" i="71"/>
  <c r="F67" i="71"/>
  <c r="F69" i="71" s="1"/>
  <c r="E67" i="71"/>
  <c r="E69" i="71" s="1"/>
  <c r="D67" i="71"/>
  <c r="F66" i="71"/>
  <c r="H65" i="71"/>
  <c r="G65" i="71"/>
  <c r="F65" i="71"/>
  <c r="E65" i="71"/>
  <c r="D65" i="71"/>
  <c r="G64" i="71"/>
  <c r="G66" i="71" s="1"/>
  <c r="F64" i="71"/>
  <c r="E64" i="71"/>
  <c r="E66" i="71" s="1"/>
  <c r="D64" i="71"/>
  <c r="H64" i="71" s="1"/>
  <c r="H66" i="71" s="1"/>
  <c r="E63" i="71"/>
  <c r="G62" i="71"/>
  <c r="F62" i="71"/>
  <c r="H62" i="71" s="1"/>
  <c r="E62" i="71"/>
  <c r="D62" i="71"/>
  <c r="G61" i="71"/>
  <c r="G63" i="71" s="1"/>
  <c r="F61" i="71"/>
  <c r="F63" i="71" s="1"/>
  <c r="E61" i="71"/>
  <c r="D61" i="71"/>
  <c r="H61" i="71" s="1"/>
  <c r="H63" i="71" s="1"/>
  <c r="D60" i="71"/>
  <c r="G59" i="71"/>
  <c r="F59" i="71"/>
  <c r="H59" i="71" s="1"/>
  <c r="E59" i="71"/>
  <c r="D59" i="71"/>
  <c r="G58" i="71"/>
  <c r="G60" i="71" s="1"/>
  <c r="F58" i="71"/>
  <c r="F60" i="71" s="1"/>
  <c r="E58" i="71"/>
  <c r="E60" i="71" s="1"/>
  <c r="D58" i="71"/>
  <c r="H58" i="71" s="1"/>
  <c r="H60" i="71" s="1"/>
  <c r="G56" i="71"/>
  <c r="G57" i="71" s="1"/>
  <c r="F56" i="71"/>
  <c r="E56" i="71"/>
  <c r="D56" i="71"/>
  <c r="H56" i="71" s="1"/>
  <c r="G55" i="71"/>
  <c r="F55" i="71"/>
  <c r="F57" i="71" s="1"/>
  <c r="E55" i="71"/>
  <c r="E57" i="71" s="1"/>
  <c r="D55" i="71"/>
  <c r="H55" i="71" s="1"/>
  <c r="G54" i="71"/>
  <c r="G53" i="71"/>
  <c r="F53" i="71"/>
  <c r="F54" i="71" s="1"/>
  <c r="E53" i="71"/>
  <c r="D53" i="71"/>
  <c r="H53" i="71" s="1"/>
  <c r="G52" i="71"/>
  <c r="F52" i="71"/>
  <c r="E52" i="71"/>
  <c r="E54" i="71" s="1"/>
  <c r="D52" i="71"/>
  <c r="H52" i="71" s="1"/>
  <c r="F51" i="71"/>
  <c r="G50" i="71"/>
  <c r="F50" i="71"/>
  <c r="E50" i="71"/>
  <c r="E51" i="71" s="1"/>
  <c r="D50" i="71"/>
  <c r="H50" i="71" s="1"/>
  <c r="H49" i="71"/>
  <c r="H51" i="71" s="1"/>
  <c r="G49" i="71"/>
  <c r="G51" i="71" s="1"/>
  <c r="F49" i="71"/>
  <c r="E49" i="71"/>
  <c r="D49" i="71"/>
  <c r="D51" i="71" s="1"/>
  <c r="E48" i="71"/>
  <c r="G47" i="71"/>
  <c r="F47" i="71"/>
  <c r="E47" i="71"/>
  <c r="D47" i="71"/>
  <c r="D48" i="71" s="1"/>
  <c r="G46" i="71"/>
  <c r="G48" i="71" s="1"/>
  <c r="F46" i="71"/>
  <c r="F48" i="71" s="1"/>
  <c r="E46" i="71"/>
  <c r="D46" i="71"/>
  <c r="G45" i="71"/>
  <c r="D45" i="71"/>
  <c r="G44" i="71"/>
  <c r="F44" i="71"/>
  <c r="E44" i="71"/>
  <c r="D44" i="71"/>
  <c r="H44" i="71" s="1"/>
  <c r="G43" i="71"/>
  <c r="F43" i="71"/>
  <c r="F45" i="71" s="1"/>
  <c r="E43" i="71"/>
  <c r="E45" i="71" s="1"/>
  <c r="D43" i="71"/>
  <c r="F42" i="71"/>
  <c r="H41" i="71"/>
  <c r="G41" i="71"/>
  <c r="F41" i="71"/>
  <c r="E41" i="71"/>
  <c r="D41" i="71"/>
  <c r="G40" i="71"/>
  <c r="G42" i="71" s="1"/>
  <c r="F40" i="71"/>
  <c r="E40" i="71"/>
  <c r="H40" i="71" s="1"/>
  <c r="H42" i="71" s="1"/>
  <c r="D40" i="71"/>
  <c r="D42" i="71" s="1"/>
  <c r="E39" i="71"/>
  <c r="G38" i="71"/>
  <c r="F38" i="71"/>
  <c r="H38" i="71" s="1"/>
  <c r="E38" i="71"/>
  <c r="D38" i="71"/>
  <c r="G37" i="71"/>
  <c r="G39" i="71" s="1"/>
  <c r="F37" i="71"/>
  <c r="F39" i="71" s="1"/>
  <c r="E37" i="71"/>
  <c r="D37" i="71"/>
  <c r="H37" i="71" s="1"/>
  <c r="D36" i="71"/>
  <c r="G35" i="71"/>
  <c r="F35" i="71"/>
  <c r="H35" i="71" s="1"/>
  <c r="E35" i="71"/>
  <c r="D35" i="71"/>
  <c r="G34" i="71"/>
  <c r="G36" i="71" s="1"/>
  <c r="F34" i="71"/>
  <c r="F36" i="71" s="1"/>
  <c r="E34" i="71"/>
  <c r="E36" i="71" s="1"/>
  <c r="D34" i="71"/>
  <c r="H34" i="71" s="1"/>
  <c r="G32" i="71"/>
  <c r="F32" i="71"/>
  <c r="E32" i="71"/>
  <c r="D32" i="71"/>
  <c r="H32" i="71" s="1"/>
  <c r="G31" i="71"/>
  <c r="G33" i="71" s="1"/>
  <c r="F31" i="71"/>
  <c r="F33" i="71" s="1"/>
  <c r="E31" i="71"/>
  <c r="E33" i="71" s="1"/>
  <c r="D31" i="71"/>
  <c r="H31" i="71" s="1"/>
  <c r="G30" i="71"/>
  <c r="G29" i="71"/>
  <c r="F29" i="71"/>
  <c r="F30" i="71" s="1"/>
  <c r="E29" i="71"/>
  <c r="D29" i="71"/>
  <c r="H29" i="71" s="1"/>
  <c r="H28" i="71"/>
  <c r="G28" i="71"/>
  <c r="F28" i="71"/>
  <c r="E28" i="71"/>
  <c r="E30" i="71" s="1"/>
  <c r="D28" i="71"/>
  <c r="D30" i="71" s="1"/>
  <c r="F27" i="71"/>
  <c r="G26" i="71"/>
  <c r="F26" i="71"/>
  <c r="E26" i="71"/>
  <c r="E27" i="71" s="1"/>
  <c r="D26" i="71"/>
  <c r="H26" i="71" s="1"/>
  <c r="H25" i="71"/>
  <c r="G25" i="71"/>
  <c r="G27" i="71" s="1"/>
  <c r="F25" i="71"/>
  <c r="E25" i="71"/>
  <c r="D25" i="71"/>
  <c r="D27" i="71" s="1"/>
  <c r="E24" i="71"/>
  <c r="G23" i="71"/>
  <c r="F23" i="71"/>
  <c r="E23" i="71"/>
  <c r="D23" i="71"/>
  <c r="D24" i="71" s="1"/>
  <c r="G22" i="71"/>
  <c r="G24" i="71" s="1"/>
  <c r="F22" i="71"/>
  <c r="F24" i="71" s="1"/>
  <c r="E22" i="71"/>
  <c r="D22" i="71"/>
  <c r="G21" i="71"/>
  <c r="D21" i="71"/>
  <c r="H20" i="71"/>
  <c r="G20" i="71"/>
  <c r="F20" i="71"/>
  <c r="E20" i="71"/>
  <c r="D20" i="71"/>
  <c r="G19" i="71"/>
  <c r="F19" i="71"/>
  <c r="F21" i="71" s="1"/>
  <c r="E19" i="71"/>
  <c r="E21" i="71" s="1"/>
  <c r="D19" i="71"/>
  <c r="F18" i="71"/>
  <c r="H17" i="71"/>
  <c r="G17" i="71"/>
  <c r="F17" i="71"/>
  <c r="E17" i="71"/>
  <c r="D17" i="71"/>
  <c r="G16" i="71"/>
  <c r="G18" i="71" s="1"/>
  <c r="F16" i="71"/>
  <c r="E16" i="71"/>
  <c r="E18" i="71" s="1"/>
  <c r="D16" i="71"/>
  <c r="H16" i="71" s="1"/>
  <c r="H18" i="71" s="1"/>
  <c r="E15" i="71"/>
  <c r="G14" i="71"/>
  <c r="G119" i="71" s="1"/>
  <c r="F14" i="71"/>
  <c r="F119" i="71" s="1"/>
  <c r="E14" i="71"/>
  <c r="E119" i="71" s="1"/>
  <c r="D14" i="71"/>
  <c r="D119" i="71" s="1"/>
  <c r="G13" i="71"/>
  <c r="G118" i="71" s="1"/>
  <c r="F13" i="71"/>
  <c r="F118" i="71" s="1"/>
  <c r="E13" i="71"/>
  <c r="E118" i="71" s="1"/>
  <c r="E120" i="71" s="1"/>
  <c r="D13" i="71"/>
  <c r="D118" i="71" s="1"/>
  <c r="F120" i="71" l="1"/>
  <c r="H99" i="71"/>
  <c r="G120" i="71"/>
  <c r="H27" i="71"/>
  <c r="H33" i="71"/>
  <c r="H36" i="71"/>
  <c r="H39" i="71"/>
  <c r="H54" i="71"/>
  <c r="H96" i="71"/>
  <c r="H30" i="71"/>
  <c r="H57" i="71"/>
  <c r="H102" i="71"/>
  <c r="H111" i="71"/>
  <c r="D120" i="71"/>
  <c r="H14" i="71"/>
  <c r="D18" i="71"/>
  <c r="H22" i="71"/>
  <c r="H46" i="71"/>
  <c r="D66" i="71"/>
  <c r="H70" i="71"/>
  <c r="H72" i="71" s="1"/>
  <c r="D90" i="71"/>
  <c r="E93" i="71"/>
  <c r="D114" i="71"/>
  <c r="D63" i="71"/>
  <c r="H67" i="71"/>
  <c r="H69" i="71" s="1"/>
  <c r="H83" i="71"/>
  <c r="D87" i="71"/>
  <c r="H107" i="71"/>
  <c r="D111" i="71"/>
  <c r="D15" i="71"/>
  <c r="H19" i="71"/>
  <c r="H21" i="71" s="1"/>
  <c r="H104" i="71"/>
  <c r="H105" i="71" s="1"/>
  <c r="D39" i="71"/>
  <c r="E42" i="71"/>
  <c r="H43" i="71"/>
  <c r="H45" i="71" s="1"/>
  <c r="D57" i="71"/>
  <c r="D81" i="71"/>
  <c r="H101" i="71"/>
  <c r="H13" i="71"/>
  <c r="F15" i="71"/>
  <c r="G15" i="71"/>
  <c r="H106" i="71"/>
  <c r="D33" i="71"/>
  <c r="D54" i="71"/>
  <c r="H82" i="71"/>
  <c r="H84" i="71" s="1"/>
  <c r="H23" i="71"/>
  <c r="H47" i="71"/>
  <c r="H71" i="71"/>
  <c r="E78" i="71"/>
  <c r="H119" i="71" l="1"/>
  <c r="H15" i="71"/>
  <c r="H118" i="71"/>
  <c r="H120" i="71" s="1"/>
  <c r="H108" i="71"/>
  <c r="H48" i="71"/>
  <c r="H24" i="71"/>
  <c r="E40" i="8" l="1"/>
  <c r="E41" i="8"/>
  <c r="E42" i="8"/>
  <c r="E43" i="8"/>
  <c r="E44" i="8"/>
  <c r="D17" i="6" l="1"/>
  <c r="C17" i="6"/>
  <c r="E16" i="6"/>
  <c r="E15" i="6"/>
  <c r="E14" i="6"/>
  <c r="E17" i="6" l="1"/>
  <c r="D49" i="8"/>
  <c r="C49" i="8"/>
  <c r="E15" i="8" l="1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5" i="8"/>
  <c r="E46" i="8"/>
  <c r="E47" i="8"/>
  <c r="E48" i="8"/>
  <c r="E14" i="8"/>
  <c r="E49" i="8" l="1"/>
</calcChain>
</file>

<file path=xl/sharedStrings.xml><?xml version="1.0" encoding="utf-8"?>
<sst xmlns="http://schemas.openxmlformats.org/spreadsheetml/2006/main" count="308" uniqueCount="130">
  <si>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</si>
  <si>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</si>
  <si>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</si>
  <si>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</si>
  <si>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</si>
  <si>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</si>
  <si>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</si>
  <si>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</si>
  <si>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</si>
  <si>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</si>
  <si>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</si>
  <si>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</si>
  <si>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</si>
  <si>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</si>
  <si>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</si>
  <si>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</si>
  <si>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</si>
  <si>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</si>
  <si>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</si>
  <si>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</si>
  <si>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</si>
  <si>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</si>
  <si>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</si>
  <si>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</si>
  <si>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</si>
  <si>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</si>
  <si>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</si>
  <si>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</si>
  <si>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</si>
  <si>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</si>
  <si>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</si>
  <si>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</si>
  <si>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</si>
  <si>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</si>
  <si>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</si>
  <si>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</si>
  <si>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</si>
  <si>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</si>
  <si>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</si>
  <si>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</si>
  <si>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</si>
  <si>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</si>
  <si>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</si>
  <si>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</si>
  <si>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</si>
  <si>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</si>
  <si>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</si>
  <si>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</si>
  <si>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</si>
  <si>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</si>
  <si>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</si>
  <si>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</si>
  <si>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</si>
  <si>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</si>
  <si>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</si>
  <si>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</si>
  <si>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</si>
  <si>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</si>
  <si>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</si>
  <si>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TP_Cono Norte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</si>
  <si>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</si>
  <si>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</si>
  <si>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</si>
  <si>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</si>
  <si>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</si>
  <si>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</si>
  <si>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</si>
  <si>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</si>
  <si>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</si>
  <si>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</si>
  <si>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</si>
  <si>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</si>
  <si>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</si>
  <si>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</si>
  <si>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</si>
  <si>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</si>
  <si>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</si>
  <si>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</si>
  <si>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</si>
  <si>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</si>
  <si>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</si>
  <si>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</si>
  <si>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** Al no contar con IVR (la atención es directa) en los números 135 y 6117775, no están siendo considerados para el calculo del AVH.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</si>
  <si>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</si>
  <si>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</si>
  <si>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</si>
  <si>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</si>
  <si>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</si>
  <si>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</si>
  <si>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</si>
  <si>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</si>
  <si>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</si>
  <si>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TP_Primavera</t>
  </si>
  <si>
    <t>TP_Open Angamos</t>
  </si>
  <si>
    <t>TP_Larco</t>
  </si>
  <si>
    <t>TP Huacho</t>
  </si>
  <si>
    <t>TP Larco</t>
  </si>
  <si>
    <t>TP Miraflores</t>
  </si>
  <si>
    <t>TP San Miguel</t>
  </si>
  <si>
    <t>TP Santa Anita</t>
  </si>
  <si>
    <t>TP San Borja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</si>
  <si>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</si>
  <si>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</si>
  <si>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</si>
  <si>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</si>
  <si>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</si>
  <si>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</si>
  <si>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</si>
  <si>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</si>
  <si>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</si>
  <si>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</si>
  <si>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</si>
  <si>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Piura</t>
  </si>
  <si>
    <t>TP Tacna</t>
  </si>
  <si>
    <t>TP Trujillo</t>
  </si>
  <si>
    <t>TP Talara</t>
  </si>
  <si>
    <t>* Se reportan las llamadas atendidas por un agente ingresadas por el 102 (Reclamos)</t>
  </si>
  <si>
    <t xml:space="preserve"> </t>
  </si>
  <si>
    <t>Mayo</t>
  </si>
  <si>
    <t>TPF Cercado</t>
  </si>
  <si>
    <t>TPF Jockey Plaza</t>
  </si>
  <si>
    <t>TP Los Olivos</t>
  </si>
  <si>
    <t>TPF Minka</t>
  </si>
  <si>
    <t>TPF Paita</t>
  </si>
  <si>
    <t>TP Plaza República</t>
  </si>
  <si>
    <t>TPF Tumbes</t>
  </si>
  <si>
    <t>TPF Chorrillos</t>
  </si>
  <si>
    <t>TPF La Victoria</t>
  </si>
  <si>
    <t>TP Megaplaza</t>
  </si>
  <si>
    <t>TPF Open Plaza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</si>
</sst>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7" fillId="0" borderId="0" xfId="0" applyFont="1"/>
    <xf numFmtId="10" fontId="1" fillId="2" borderId="2" xfId="1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 vertical="center"/>
    </xf>
    <xf numFmtId="164" fontId="0" fillId="0" borderId="1" xfId="0" applyNumberFormat="1" applyFill="1" applyBorder="1" applyAlignment="1">
      <alignment horizontal="center"/>
    </xf>
    <xf numFmtId="3" fontId="0" fillId="0" borderId="0" xfId="0" applyNumberFormat="1"/>
    <xf numFmtId="9" fontId="0" fillId="0" borderId="0" xfId="1" applyFont="1"/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9" fontId="4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9" fontId="5" fillId="0" borderId="1" xfId="1" applyNumberFormat="1" applyFont="1" applyBorder="1" applyAlignment="1">
      <alignment horizontal="center" vertical="center"/>
    </xf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Msarsozaa\Desktop\TiemposOsiptel\10.%20Mayo\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TOsipte"/>
      <sheetName val="_2TOsiptel"/>
      <sheetName val="_3TOsiptel"/>
      <sheetName val="Catalogo"/>
    </sheetNames>
    <sheetDataSet>
      <sheetData sheetId="0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  <cell r="G1" t="str">
            <v>Total</v>
          </cell>
        </row>
        <row r="2">
          <cell r="A2" t="str">
            <v>TP_NS Megaplaza</v>
          </cell>
          <cell r="B2" t="str">
            <v>TP MEGA PLAZA</v>
          </cell>
          <cell r="C2">
            <v>4326</v>
          </cell>
          <cell r="D2">
            <v>1628</v>
          </cell>
          <cell r="E2">
            <v>17357</v>
          </cell>
          <cell r="F2">
            <v>2984</v>
          </cell>
          <cell r="G2">
            <v>26295</v>
          </cell>
        </row>
        <row r="3">
          <cell r="A3" t="str">
            <v>TP_Trujillo</v>
          </cell>
          <cell r="B3" t="str">
            <v>TP TRUJILLO</v>
          </cell>
          <cell r="C3">
            <v>1584</v>
          </cell>
          <cell r="D3">
            <v>995</v>
          </cell>
          <cell r="E3">
            <v>3230</v>
          </cell>
          <cell r="F3">
            <v>1122</v>
          </cell>
          <cell r="G3">
            <v>6931</v>
          </cell>
        </row>
        <row r="4">
          <cell r="A4" t="str">
            <v>TP_Chimbote</v>
          </cell>
          <cell r="B4" t="str">
            <v>TP CHIMBOTE</v>
          </cell>
          <cell r="C4">
            <v>1898</v>
          </cell>
          <cell r="D4">
            <v>515</v>
          </cell>
          <cell r="E4">
            <v>5329</v>
          </cell>
          <cell r="F4">
            <v>549</v>
          </cell>
          <cell r="G4">
            <v>8291</v>
          </cell>
        </row>
        <row r="5">
          <cell r="A5" t="str">
            <v>TP_La Victoria</v>
          </cell>
          <cell r="B5" t="str">
            <v>TPF LA VICTORIA</v>
          </cell>
          <cell r="C5">
            <v>362</v>
          </cell>
          <cell r="D5">
            <v>257</v>
          </cell>
          <cell r="E5">
            <v>2795</v>
          </cell>
          <cell r="F5">
            <v>367</v>
          </cell>
          <cell r="G5">
            <v>3781</v>
          </cell>
        </row>
        <row r="6">
          <cell r="A6" t="str">
            <v>TP_Huacho</v>
          </cell>
          <cell r="B6" t="str">
            <v>TP HUACHO</v>
          </cell>
          <cell r="C6">
            <v>463</v>
          </cell>
          <cell r="D6">
            <v>295</v>
          </cell>
          <cell r="E6">
            <v>1525</v>
          </cell>
          <cell r="F6">
            <v>205</v>
          </cell>
          <cell r="G6">
            <v>2488</v>
          </cell>
        </row>
        <row r="7">
          <cell r="A7" t="str">
            <v>TP_Piura</v>
          </cell>
          <cell r="B7" t="str">
            <v>TP PIURA</v>
          </cell>
          <cell r="C7">
            <v>2327</v>
          </cell>
          <cell r="D7">
            <v>396</v>
          </cell>
          <cell r="E7">
            <v>5176</v>
          </cell>
          <cell r="F7">
            <v>743</v>
          </cell>
          <cell r="G7">
            <v>8642</v>
          </cell>
        </row>
        <row r="8">
          <cell r="A8" t="str">
            <v>TP_Huancayo</v>
          </cell>
          <cell r="B8" t="str">
            <v>TP HUANCAYO</v>
          </cell>
          <cell r="C8">
            <v>1102</v>
          </cell>
          <cell r="D8">
            <v>192</v>
          </cell>
          <cell r="E8">
            <v>4683</v>
          </cell>
          <cell r="F8">
            <v>490</v>
          </cell>
          <cell r="G8">
            <v>6467</v>
          </cell>
        </row>
        <row r="9">
          <cell r="A9" t="str">
            <v>TP_Miraflores</v>
          </cell>
          <cell r="B9" t="str">
            <v>TP MIRAFLORES</v>
          </cell>
          <cell r="C9">
            <v>726</v>
          </cell>
          <cell r="D9">
            <v>207</v>
          </cell>
          <cell r="E9">
            <v>2639</v>
          </cell>
          <cell r="F9">
            <v>285</v>
          </cell>
          <cell r="G9">
            <v>3857</v>
          </cell>
        </row>
        <row r="10">
          <cell r="A10" t="str">
            <v>TP_Minka2</v>
          </cell>
          <cell r="B10" t="str">
            <v>TPF MINKA</v>
          </cell>
          <cell r="C10">
            <v>3493</v>
          </cell>
          <cell r="D10">
            <v>615</v>
          </cell>
          <cell r="E10">
            <v>10168</v>
          </cell>
          <cell r="F10">
            <v>754</v>
          </cell>
          <cell r="G10">
            <v>15030</v>
          </cell>
        </row>
        <row r="11">
          <cell r="A11" t="str">
            <v>TP_NS Jockey Plaza</v>
          </cell>
          <cell r="B11" t="str">
            <v>TPF JOCKEY PLAZA</v>
          </cell>
          <cell r="C11">
            <v>2063</v>
          </cell>
          <cell r="D11">
            <v>827</v>
          </cell>
          <cell r="E11">
            <v>9446</v>
          </cell>
          <cell r="F11">
            <v>1085</v>
          </cell>
          <cell r="G11">
            <v>13421</v>
          </cell>
        </row>
        <row r="12">
          <cell r="A12" t="str">
            <v>TP_San Juan de Miraflores</v>
          </cell>
          <cell r="B12" t="str">
            <v>TP SJ MIRAFLORES</v>
          </cell>
          <cell r="C12">
            <v>838</v>
          </cell>
          <cell r="D12">
            <v>795</v>
          </cell>
          <cell r="E12">
            <v>3784</v>
          </cell>
          <cell r="F12">
            <v>669</v>
          </cell>
          <cell r="G12">
            <v>6086</v>
          </cell>
        </row>
        <row r="13">
          <cell r="A13" t="str">
            <v>TP_Cercado de Lima</v>
          </cell>
          <cell r="B13" t="str">
            <v>TPF CERCADO</v>
          </cell>
          <cell r="C13">
            <v>1963</v>
          </cell>
          <cell r="D13">
            <v>1314</v>
          </cell>
          <cell r="E13">
            <v>13954</v>
          </cell>
          <cell r="F13">
            <v>2087</v>
          </cell>
          <cell r="G13">
            <v>19318</v>
          </cell>
        </row>
        <row r="14">
          <cell r="A14" t="str">
            <v>TP_Cuzco</v>
          </cell>
          <cell r="B14" t="str">
            <v>TP CUSCO</v>
          </cell>
          <cell r="C14">
            <v>1264</v>
          </cell>
          <cell r="D14">
            <v>77</v>
          </cell>
          <cell r="E14">
            <v>3757</v>
          </cell>
          <cell r="F14">
            <v>477</v>
          </cell>
          <cell r="G14">
            <v>5575</v>
          </cell>
        </row>
        <row r="15">
          <cell r="A15" t="str">
            <v>TP_San Borja</v>
          </cell>
          <cell r="B15" t="str">
            <v>TP SAN BORJA</v>
          </cell>
          <cell r="C15">
            <v>739</v>
          </cell>
          <cell r="D15">
            <v>244</v>
          </cell>
          <cell r="E15">
            <v>3397</v>
          </cell>
          <cell r="F15">
            <v>283</v>
          </cell>
          <cell r="G15">
            <v>4663</v>
          </cell>
        </row>
        <row r="16">
          <cell r="A16" t="str">
            <v>TP_Arequipa</v>
          </cell>
          <cell r="B16" t="str">
            <v>TP AREQUIPA</v>
          </cell>
          <cell r="C16">
            <v>1779</v>
          </cell>
          <cell r="D16">
            <v>717</v>
          </cell>
          <cell r="E16">
            <v>3432</v>
          </cell>
          <cell r="F16">
            <v>611</v>
          </cell>
          <cell r="G16">
            <v>6539</v>
          </cell>
        </row>
        <row r="17">
          <cell r="A17" t="str">
            <v>TP_Tacna</v>
          </cell>
          <cell r="B17" t="str">
            <v>TP TACNA</v>
          </cell>
          <cell r="C17">
            <v>1343</v>
          </cell>
          <cell r="D17">
            <v>148</v>
          </cell>
          <cell r="E17">
            <v>3130</v>
          </cell>
          <cell r="F17">
            <v>292</v>
          </cell>
          <cell r="G17">
            <v>4913</v>
          </cell>
        </row>
        <row r="18">
          <cell r="A18" t="str">
            <v>TP_Juliaca</v>
          </cell>
          <cell r="B18" t="str">
            <v>TP JULIACA</v>
          </cell>
          <cell r="C18">
            <v>197</v>
          </cell>
          <cell r="D18">
            <v>66</v>
          </cell>
          <cell r="E18">
            <v>1558</v>
          </cell>
          <cell r="F18">
            <v>102</v>
          </cell>
          <cell r="G18">
            <v>1923</v>
          </cell>
        </row>
        <row r="19">
          <cell r="A19" t="str">
            <v>TP_San Miguel</v>
          </cell>
          <cell r="B19" t="str">
            <v>TPF PLAZA SAN MIGUEL</v>
          </cell>
          <cell r="C19">
            <v>3755</v>
          </cell>
          <cell r="D19">
            <v>537</v>
          </cell>
          <cell r="E19">
            <v>11807</v>
          </cell>
          <cell r="F19">
            <v>950</v>
          </cell>
          <cell r="G19">
            <v>17049</v>
          </cell>
        </row>
        <row r="20">
          <cell r="A20" t="str">
            <v>TP_Chiclayo</v>
          </cell>
          <cell r="B20" t="str">
            <v>TP CHICLAYO</v>
          </cell>
          <cell r="C20">
            <v>1184</v>
          </cell>
          <cell r="D20">
            <v>293</v>
          </cell>
          <cell r="E20">
            <v>4240</v>
          </cell>
          <cell r="F20">
            <v>673</v>
          </cell>
          <cell r="G20">
            <v>6390</v>
          </cell>
        </row>
        <row r="21">
          <cell r="A21" t="str">
            <v>TP_Ica</v>
          </cell>
          <cell r="B21" t="str">
            <v>TP ICA</v>
          </cell>
          <cell r="C21">
            <v>1025</v>
          </cell>
          <cell r="D21">
            <v>207</v>
          </cell>
          <cell r="E21">
            <v>3736</v>
          </cell>
          <cell r="F21">
            <v>344</v>
          </cell>
          <cell r="G21">
            <v>5312</v>
          </cell>
        </row>
        <row r="22">
          <cell r="A22" t="str">
            <v>TP_Tumbes</v>
          </cell>
          <cell r="B22" t="str">
            <v>TPF TUMBES</v>
          </cell>
          <cell r="C22">
            <v>719</v>
          </cell>
          <cell r="D22">
            <v>10</v>
          </cell>
          <cell r="E22">
            <v>910</v>
          </cell>
          <cell r="F22">
            <v>16</v>
          </cell>
          <cell r="G22">
            <v>1655</v>
          </cell>
        </row>
        <row r="23">
          <cell r="A23" t="str">
            <v>TP_Ilo</v>
          </cell>
          <cell r="B23" t="str">
            <v>TP ILO</v>
          </cell>
          <cell r="C23">
            <v>384</v>
          </cell>
          <cell r="D23">
            <v>38</v>
          </cell>
          <cell r="E23">
            <v>1517</v>
          </cell>
          <cell r="F23">
            <v>88</v>
          </cell>
          <cell r="G23">
            <v>2027</v>
          </cell>
        </row>
        <row r="24">
          <cell r="A24" t="str">
            <v>TP_Open Angamos</v>
          </cell>
          <cell r="B24" t="str">
            <v>TPF OPEN ANGAMOS</v>
          </cell>
          <cell r="C24">
            <v>1512</v>
          </cell>
          <cell r="D24">
            <v>439</v>
          </cell>
          <cell r="E24">
            <v>6331</v>
          </cell>
          <cell r="F24">
            <v>758</v>
          </cell>
          <cell r="G24">
            <v>9040</v>
          </cell>
        </row>
        <row r="25">
          <cell r="A25" t="str">
            <v>TP_Chincha</v>
          </cell>
          <cell r="B25" t="str">
            <v>TP CHINCHA</v>
          </cell>
          <cell r="C25">
            <v>710</v>
          </cell>
          <cell r="D25">
            <v>246</v>
          </cell>
          <cell r="E25">
            <v>3656</v>
          </cell>
          <cell r="F25">
            <v>740</v>
          </cell>
          <cell r="G25">
            <v>5352</v>
          </cell>
        </row>
        <row r="26">
          <cell r="A26" t="str">
            <v>TP_Santa Anita</v>
          </cell>
          <cell r="B26" t="str">
            <v>TP SANTA ANITA</v>
          </cell>
          <cell r="C26">
            <v>479</v>
          </cell>
          <cell r="D26">
            <v>472</v>
          </cell>
          <cell r="E26">
            <v>3299</v>
          </cell>
          <cell r="F26">
            <v>407</v>
          </cell>
          <cell r="G26">
            <v>4657</v>
          </cell>
        </row>
        <row r="27">
          <cell r="A27" t="str">
            <v>TP_Chorrillos</v>
          </cell>
          <cell r="B27" t="str">
            <v>TPF CHORRILLOS</v>
          </cell>
          <cell r="C27">
            <v>957</v>
          </cell>
          <cell r="D27">
            <v>593</v>
          </cell>
          <cell r="E27">
            <v>6411</v>
          </cell>
          <cell r="F27">
            <v>661</v>
          </cell>
          <cell r="G27">
            <v>8622</v>
          </cell>
        </row>
        <row r="28">
          <cell r="A28" t="str">
            <v>TP_Plaza Republica</v>
          </cell>
          <cell r="B28" t="str">
            <v>TP REPUBLICA</v>
          </cell>
          <cell r="C28">
            <v>939</v>
          </cell>
          <cell r="D28">
            <v>344</v>
          </cell>
          <cell r="E28">
            <v>4044</v>
          </cell>
          <cell r="F28">
            <v>588</v>
          </cell>
          <cell r="G28">
            <v>5915</v>
          </cell>
        </row>
        <row r="29">
          <cell r="A29" t="str">
            <v>TP_San Juan de Lurigancho</v>
          </cell>
          <cell r="B29" t="str">
            <v>TP SJ LURIGANCHO</v>
          </cell>
          <cell r="C29">
            <v>1146</v>
          </cell>
          <cell r="D29">
            <v>794</v>
          </cell>
          <cell r="E29">
            <v>5680</v>
          </cell>
          <cell r="F29">
            <v>820</v>
          </cell>
          <cell r="G29">
            <v>8440</v>
          </cell>
        </row>
        <row r="30">
          <cell r="A30" t="str">
            <v>TP_Larco</v>
          </cell>
          <cell r="B30" t="str">
            <v>TP LARCO</v>
          </cell>
          <cell r="C30">
            <v>2200</v>
          </cell>
          <cell r="D30">
            <v>435</v>
          </cell>
          <cell r="E30">
            <v>4224</v>
          </cell>
          <cell r="F30">
            <v>537</v>
          </cell>
          <cell r="G30">
            <v>7396</v>
          </cell>
        </row>
        <row r="31">
          <cell r="A31" t="str">
            <v>TP_Talara</v>
          </cell>
          <cell r="B31" t="str">
            <v>TP TALARA</v>
          </cell>
          <cell r="C31">
            <v>562</v>
          </cell>
          <cell r="D31">
            <v>49</v>
          </cell>
          <cell r="E31">
            <v>2260</v>
          </cell>
          <cell r="F31">
            <v>90</v>
          </cell>
          <cell r="G31">
            <v>2961</v>
          </cell>
        </row>
      </sheetData>
      <sheetData sheetId="1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</row>
        <row r="2">
          <cell r="A2" t="str">
            <v>TP_Chincha</v>
          </cell>
          <cell r="B2" t="str">
            <v>TP CHINCHA</v>
          </cell>
          <cell r="C2">
            <v>628</v>
          </cell>
          <cell r="D2">
            <v>214</v>
          </cell>
          <cell r="E2">
            <v>3206</v>
          </cell>
          <cell r="F2">
            <v>652</v>
          </cell>
        </row>
        <row r="3">
          <cell r="A3" t="str">
            <v>TP_Open Angamos</v>
          </cell>
          <cell r="B3" t="str">
            <v>TPF OPEN ANGAMOS</v>
          </cell>
          <cell r="C3">
            <v>1399</v>
          </cell>
          <cell r="D3">
            <v>402</v>
          </cell>
          <cell r="E3">
            <v>5871</v>
          </cell>
          <cell r="F3">
            <v>701</v>
          </cell>
        </row>
        <row r="4">
          <cell r="A4" t="str">
            <v>TP_Huacho</v>
          </cell>
          <cell r="B4" t="str">
            <v>TP HUACHO</v>
          </cell>
          <cell r="C4">
            <v>420</v>
          </cell>
          <cell r="D4">
            <v>264</v>
          </cell>
          <cell r="E4">
            <v>1389</v>
          </cell>
          <cell r="F4">
            <v>178</v>
          </cell>
        </row>
        <row r="5">
          <cell r="A5" t="str">
            <v>TP_Piura</v>
          </cell>
          <cell r="B5" t="str">
            <v>TP PIURA</v>
          </cell>
          <cell r="C5">
            <v>2224</v>
          </cell>
          <cell r="D5">
            <v>360</v>
          </cell>
          <cell r="E5">
            <v>4748</v>
          </cell>
          <cell r="F5">
            <v>689</v>
          </cell>
        </row>
        <row r="6">
          <cell r="A6" t="str">
            <v>TP_Huancayo</v>
          </cell>
          <cell r="B6" t="str">
            <v>TP HUANCAYO</v>
          </cell>
          <cell r="C6">
            <v>1003</v>
          </cell>
          <cell r="D6">
            <v>168</v>
          </cell>
          <cell r="E6">
            <v>4180</v>
          </cell>
          <cell r="F6">
            <v>420</v>
          </cell>
        </row>
        <row r="7">
          <cell r="A7" t="str">
            <v>TP_Miraflores</v>
          </cell>
          <cell r="B7" t="str">
            <v>TP MIRAFLORES</v>
          </cell>
          <cell r="C7">
            <v>584</v>
          </cell>
          <cell r="D7">
            <v>154</v>
          </cell>
          <cell r="E7">
            <v>2149</v>
          </cell>
          <cell r="F7">
            <v>207</v>
          </cell>
        </row>
        <row r="8">
          <cell r="A8" t="str">
            <v>TP_NS Megaplaza</v>
          </cell>
          <cell r="B8" t="str">
            <v>TP MEGA PLAZA</v>
          </cell>
          <cell r="C8">
            <v>3946</v>
          </cell>
          <cell r="D8">
            <v>1328</v>
          </cell>
          <cell r="E8">
            <v>15369</v>
          </cell>
          <cell r="F8">
            <v>2422</v>
          </cell>
        </row>
        <row r="9">
          <cell r="A9" t="str">
            <v>TP_Trujillo</v>
          </cell>
          <cell r="B9" t="str">
            <v>TP TRUJILLO</v>
          </cell>
          <cell r="C9">
            <v>1238</v>
          </cell>
          <cell r="D9">
            <v>579</v>
          </cell>
          <cell r="E9">
            <v>2233</v>
          </cell>
          <cell r="F9">
            <v>743</v>
          </cell>
        </row>
        <row r="10">
          <cell r="A10" t="str">
            <v>TP_Chimbote</v>
          </cell>
          <cell r="B10" t="str">
            <v>TP CHIMBOTE</v>
          </cell>
          <cell r="C10">
            <v>1820</v>
          </cell>
          <cell r="D10">
            <v>452</v>
          </cell>
          <cell r="E10">
            <v>4651</v>
          </cell>
          <cell r="F10">
            <v>485</v>
          </cell>
        </row>
        <row r="11">
          <cell r="A11" t="str">
            <v>TP_La Victoria</v>
          </cell>
          <cell r="B11" t="str">
            <v>TPF LA VICTORIA</v>
          </cell>
          <cell r="C11">
            <v>336</v>
          </cell>
          <cell r="D11">
            <v>219</v>
          </cell>
          <cell r="E11">
            <v>2568</v>
          </cell>
          <cell r="F11">
            <v>322</v>
          </cell>
        </row>
        <row r="12">
          <cell r="A12" t="str">
            <v>TP_NS Jockey Plaza</v>
          </cell>
          <cell r="B12" t="str">
            <v>TPF JOCKEY PLAZA</v>
          </cell>
          <cell r="C12">
            <v>1966</v>
          </cell>
          <cell r="D12">
            <v>790</v>
          </cell>
          <cell r="E12">
            <v>8984</v>
          </cell>
          <cell r="F12">
            <v>1027</v>
          </cell>
        </row>
        <row r="13">
          <cell r="A13" t="str">
            <v>TP_San Juan de Miraflores</v>
          </cell>
          <cell r="B13" t="str">
            <v>TP SJ MIRAFLORES</v>
          </cell>
          <cell r="C13">
            <v>730</v>
          </cell>
          <cell r="D13">
            <v>558</v>
          </cell>
          <cell r="E13">
            <v>2996</v>
          </cell>
          <cell r="F13">
            <v>485</v>
          </cell>
        </row>
        <row r="14">
          <cell r="A14" t="str">
            <v>TP_Cercado de Lima</v>
          </cell>
          <cell r="B14" t="str">
            <v>TPF CERCADO</v>
          </cell>
          <cell r="C14">
            <v>1863</v>
          </cell>
          <cell r="D14">
            <v>998</v>
          </cell>
          <cell r="E14">
            <v>11825</v>
          </cell>
          <cell r="F14">
            <v>1633</v>
          </cell>
        </row>
        <row r="15">
          <cell r="A15" t="str">
            <v>TP_Minka2</v>
          </cell>
          <cell r="B15" t="str">
            <v>TPF MINKA</v>
          </cell>
          <cell r="C15">
            <v>3386</v>
          </cell>
          <cell r="D15">
            <v>580</v>
          </cell>
          <cell r="E15">
            <v>9633</v>
          </cell>
          <cell r="F15">
            <v>702</v>
          </cell>
        </row>
        <row r="16">
          <cell r="A16" t="str">
            <v>TP_Santa Anita</v>
          </cell>
          <cell r="B16" t="str">
            <v>TP SANTA ANITA</v>
          </cell>
          <cell r="C16">
            <v>465</v>
          </cell>
          <cell r="D16">
            <v>453</v>
          </cell>
          <cell r="E16">
            <v>3158</v>
          </cell>
          <cell r="F16">
            <v>393</v>
          </cell>
        </row>
        <row r="17">
          <cell r="A17" t="str">
            <v>TP_Chorrillos</v>
          </cell>
          <cell r="B17" t="str">
            <v>TPF CHORRILLOS</v>
          </cell>
          <cell r="C17">
            <v>874</v>
          </cell>
          <cell r="D17">
            <v>519</v>
          </cell>
          <cell r="E17">
            <v>5819</v>
          </cell>
          <cell r="F17">
            <v>600</v>
          </cell>
        </row>
        <row r="18">
          <cell r="A18" t="str">
            <v>TP_Plaza Republica</v>
          </cell>
          <cell r="B18" t="str">
            <v>TP REPUBLICA</v>
          </cell>
          <cell r="C18">
            <v>788</v>
          </cell>
          <cell r="D18">
            <v>275</v>
          </cell>
          <cell r="E18">
            <v>3241</v>
          </cell>
          <cell r="F18">
            <v>476</v>
          </cell>
        </row>
        <row r="19">
          <cell r="A19" t="str">
            <v>TP_San Juan de Lurigancho</v>
          </cell>
          <cell r="B19" t="str">
            <v>TP SJ LURIGANCHO</v>
          </cell>
          <cell r="C19">
            <v>989</v>
          </cell>
          <cell r="D19">
            <v>605</v>
          </cell>
          <cell r="E19">
            <v>4792</v>
          </cell>
          <cell r="F19">
            <v>613</v>
          </cell>
        </row>
        <row r="20">
          <cell r="A20" t="str">
            <v>TP_Larco</v>
          </cell>
          <cell r="B20" t="str">
            <v>TP LARCO</v>
          </cell>
          <cell r="C20">
            <v>1844</v>
          </cell>
          <cell r="D20">
            <v>321</v>
          </cell>
          <cell r="E20">
            <v>3329</v>
          </cell>
          <cell r="F20">
            <v>391</v>
          </cell>
        </row>
        <row r="21">
          <cell r="A21" t="str">
            <v>TP_Talara</v>
          </cell>
          <cell r="B21" t="str">
            <v>TP TALARA</v>
          </cell>
          <cell r="C21">
            <v>522</v>
          </cell>
          <cell r="D21">
            <v>47</v>
          </cell>
          <cell r="E21">
            <v>2013</v>
          </cell>
          <cell r="F21">
            <v>79</v>
          </cell>
        </row>
        <row r="22">
          <cell r="A22" t="str">
            <v>TP_Cuzco</v>
          </cell>
          <cell r="B22" t="str">
            <v>TP CUSCO</v>
          </cell>
          <cell r="C22">
            <v>1196</v>
          </cell>
          <cell r="D22">
            <v>73</v>
          </cell>
          <cell r="E22">
            <v>3473</v>
          </cell>
          <cell r="F22">
            <v>426</v>
          </cell>
        </row>
        <row r="23">
          <cell r="A23" t="str">
            <v>TP_San Borja</v>
          </cell>
          <cell r="B23" t="str">
            <v>TP SAN BORJA</v>
          </cell>
          <cell r="C23">
            <v>620</v>
          </cell>
          <cell r="D23">
            <v>202</v>
          </cell>
          <cell r="E23">
            <v>2795</v>
          </cell>
          <cell r="F23">
            <v>245</v>
          </cell>
        </row>
        <row r="24">
          <cell r="A24" t="str">
            <v>TP_Arequipa</v>
          </cell>
          <cell r="B24" t="str">
            <v>TP AREQUIPA</v>
          </cell>
          <cell r="C24">
            <v>1573</v>
          </cell>
          <cell r="D24">
            <v>650</v>
          </cell>
          <cell r="E24">
            <v>2987</v>
          </cell>
          <cell r="F24">
            <v>537</v>
          </cell>
        </row>
        <row r="25">
          <cell r="A25" t="str">
            <v>TP_Tacna</v>
          </cell>
          <cell r="B25" t="str">
            <v>TP TACNA</v>
          </cell>
          <cell r="C25">
            <v>1276</v>
          </cell>
          <cell r="D25">
            <v>141</v>
          </cell>
          <cell r="E25">
            <v>2842</v>
          </cell>
          <cell r="F25">
            <v>257</v>
          </cell>
        </row>
        <row r="26">
          <cell r="A26" t="str">
            <v>TP_Juliaca</v>
          </cell>
          <cell r="B26" t="str">
            <v>TP JULIACA</v>
          </cell>
          <cell r="C26">
            <v>195</v>
          </cell>
          <cell r="D26">
            <v>62</v>
          </cell>
          <cell r="E26">
            <v>1454</v>
          </cell>
          <cell r="F26">
            <v>94</v>
          </cell>
        </row>
        <row r="27">
          <cell r="A27" t="str">
            <v>TP_San Miguel</v>
          </cell>
          <cell r="B27" t="str">
            <v>TPF PLAZA SAN MIGUEL</v>
          </cell>
          <cell r="C27">
            <v>3581</v>
          </cell>
          <cell r="D27">
            <v>501</v>
          </cell>
          <cell r="E27">
            <v>11176</v>
          </cell>
          <cell r="F27">
            <v>878</v>
          </cell>
        </row>
        <row r="28">
          <cell r="A28" t="str">
            <v>TP_Chiclayo</v>
          </cell>
          <cell r="B28" t="str">
            <v>TP CHICLAYO</v>
          </cell>
          <cell r="C28">
            <v>971</v>
          </cell>
          <cell r="D28">
            <v>227</v>
          </cell>
          <cell r="E28">
            <v>3319</v>
          </cell>
          <cell r="F28">
            <v>547</v>
          </cell>
        </row>
        <row r="29">
          <cell r="A29" t="str">
            <v>TP_Ica</v>
          </cell>
          <cell r="B29" t="str">
            <v>TP ICA</v>
          </cell>
          <cell r="C29">
            <v>975</v>
          </cell>
          <cell r="D29">
            <v>184</v>
          </cell>
          <cell r="E29">
            <v>3435</v>
          </cell>
          <cell r="F29">
            <v>307</v>
          </cell>
        </row>
        <row r="30">
          <cell r="A30" t="str">
            <v>TP_Ilo</v>
          </cell>
          <cell r="B30" t="str">
            <v>TP ILO</v>
          </cell>
          <cell r="C30">
            <v>370</v>
          </cell>
          <cell r="D30">
            <v>35</v>
          </cell>
          <cell r="E30">
            <v>1443</v>
          </cell>
          <cell r="F30">
            <v>85</v>
          </cell>
        </row>
        <row r="31">
          <cell r="A31" t="str">
            <v>TP_Tumbes</v>
          </cell>
          <cell r="B31" t="str">
            <v>TPF TUMBES</v>
          </cell>
          <cell r="C31">
            <v>711</v>
          </cell>
          <cell r="D31">
            <v>10</v>
          </cell>
          <cell r="E31">
            <v>900</v>
          </cell>
          <cell r="F31">
            <v>16</v>
          </cell>
        </row>
      </sheetData>
      <sheetData sheetId="2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  <cell r="G1" t="str">
            <v>Total</v>
          </cell>
        </row>
        <row r="2">
          <cell r="A2" t="str">
            <v>TP_NS Jockey Plaza</v>
          </cell>
          <cell r="B2" t="str">
            <v>TPF JOCKEY PLAZA</v>
          </cell>
          <cell r="C2">
            <v>46</v>
          </cell>
          <cell r="D2">
            <v>8</v>
          </cell>
          <cell r="E2">
            <v>166</v>
          </cell>
          <cell r="F2">
            <v>20</v>
          </cell>
          <cell r="G2">
            <v>240</v>
          </cell>
        </row>
        <row r="3">
          <cell r="A3" t="str">
            <v>TP_San Juan de Miraflores</v>
          </cell>
          <cell r="B3" t="str">
            <v>TP SJ MIRAFLORES</v>
          </cell>
          <cell r="C3">
            <v>31</v>
          </cell>
          <cell r="D3">
            <v>40</v>
          </cell>
          <cell r="E3">
            <v>174</v>
          </cell>
          <cell r="F3">
            <v>37</v>
          </cell>
          <cell r="G3">
            <v>282</v>
          </cell>
        </row>
        <row r="4">
          <cell r="A4" t="str">
            <v>TP_Cercado de Lima</v>
          </cell>
          <cell r="B4" t="str">
            <v>TPF CERCADO</v>
          </cell>
          <cell r="C4">
            <v>34</v>
          </cell>
          <cell r="D4">
            <v>25</v>
          </cell>
          <cell r="E4">
            <v>409</v>
          </cell>
          <cell r="F4">
            <v>57</v>
          </cell>
          <cell r="G4">
            <v>525</v>
          </cell>
        </row>
        <row r="5">
          <cell r="A5" t="str">
            <v>TP_Chincha</v>
          </cell>
          <cell r="B5" t="str">
            <v>TP CHINCHA</v>
          </cell>
          <cell r="C5">
            <v>40</v>
          </cell>
          <cell r="D5">
            <v>8</v>
          </cell>
          <cell r="E5">
            <v>116</v>
          </cell>
          <cell r="F5">
            <v>22</v>
          </cell>
          <cell r="G5">
            <v>186</v>
          </cell>
        </row>
        <row r="6">
          <cell r="A6" t="str">
            <v>TP_Huacho</v>
          </cell>
          <cell r="B6" t="str">
            <v>TP HUACHO</v>
          </cell>
          <cell r="C6">
            <v>10</v>
          </cell>
          <cell r="D6">
            <v>7</v>
          </cell>
          <cell r="E6">
            <v>28</v>
          </cell>
          <cell r="F6">
            <v>5</v>
          </cell>
          <cell r="G6">
            <v>50</v>
          </cell>
        </row>
        <row r="7">
          <cell r="A7" t="str">
            <v>TP_Piura</v>
          </cell>
          <cell r="B7" t="str">
            <v>TP PIURA</v>
          </cell>
          <cell r="C7">
            <v>64</v>
          </cell>
          <cell r="D7">
            <v>15</v>
          </cell>
          <cell r="E7">
            <v>181</v>
          </cell>
          <cell r="F7">
            <v>23</v>
          </cell>
          <cell r="G7">
            <v>283</v>
          </cell>
        </row>
        <row r="8">
          <cell r="A8" t="str">
            <v>TP_Huancayo</v>
          </cell>
          <cell r="B8" t="str">
            <v>TP HUANCAYO</v>
          </cell>
          <cell r="C8">
            <v>27</v>
          </cell>
          <cell r="D8">
            <v>2</v>
          </cell>
          <cell r="E8">
            <v>115</v>
          </cell>
          <cell r="F8">
            <v>16</v>
          </cell>
          <cell r="G8">
            <v>160</v>
          </cell>
        </row>
        <row r="9">
          <cell r="A9" t="str">
            <v>TP_Miraflores</v>
          </cell>
          <cell r="B9" t="str">
            <v>TP MIRAFLORES</v>
          </cell>
          <cell r="C9">
            <v>52</v>
          </cell>
          <cell r="D9">
            <v>12</v>
          </cell>
          <cell r="E9">
            <v>143</v>
          </cell>
          <cell r="F9">
            <v>25</v>
          </cell>
          <cell r="G9">
            <v>232</v>
          </cell>
        </row>
        <row r="10">
          <cell r="A10" t="str">
            <v>TP_Santa Anita</v>
          </cell>
          <cell r="B10" t="str">
            <v>TP SANTA ANITA</v>
          </cell>
          <cell r="C10">
            <v>9</v>
          </cell>
          <cell r="D10">
            <v>5</v>
          </cell>
          <cell r="E10">
            <v>44</v>
          </cell>
          <cell r="F10">
            <v>5</v>
          </cell>
          <cell r="G10">
            <v>63</v>
          </cell>
        </row>
        <row r="11">
          <cell r="A11" t="str">
            <v>TP_Chorrillos</v>
          </cell>
          <cell r="B11" t="str">
            <v>TPF CHORRILLOS</v>
          </cell>
          <cell r="C11">
            <v>17</v>
          </cell>
          <cell r="D11">
            <v>11</v>
          </cell>
          <cell r="E11">
            <v>106</v>
          </cell>
          <cell r="F11">
            <v>11</v>
          </cell>
          <cell r="G11">
            <v>145</v>
          </cell>
        </row>
        <row r="12">
          <cell r="A12" t="str">
            <v>TP_Plaza Republica</v>
          </cell>
          <cell r="B12" t="str">
            <v>TP REPUBLICA</v>
          </cell>
          <cell r="C12">
            <v>41</v>
          </cell>
          <cell r="D12">
            <v>18</v>
          </cell>
          <cell r="E12">
            <v>196</v>
          </cell>
          <cell r="F12">
            <v>18</v>
          </cell>
          <cell r="G12">
            <v>273</v>
          </cell>
        </row>
        <row r="13">
          <cell r="A13" t="str">
            <v>TP_San Juan de Lurigancho</v>
          </cell>
          <cell r="B13" t="str">
            <v>TP SJ LURIGANCHO</v>
          </cell>
          <cell r="C13">
            <v>44</v>
          </cell>
          <cell r="D13">
            <v>24</v>
          </cell>
          <cell r="E13">
            <v>124</v>
          </cell>
          <cell r="F13">
            <v>25</v>
          </cell>
          <cell r="G13">
            <v>217</v>
          </cell>
        </row>
        <row r="14">
          <cell r="A14" t="str">
            <v>TP_Larco</v>
          </cell>
          <cell r="B14" t="str">
            <v>TP LARCO</v>
          </cell>
          <cell r="C14">
            <v>119</v>
          </cell>
          <cell r="D14">
            <v>24</v>
          </cell>
          <cell r="E14">
            <v>258</v>
          </cell>
          <cell r="F14">
            <v>38</v>
          </cell>
          <cell r="G14">
            <v>439</v>
          </cell>
        </row>
        <row r="15">
          <cell r="A15" t="str">
            <v>TP_Talara</v>
          </cell>
          <cell r="B15" t="str">
            <v>TP TALARA</v>
          </cell>
          <cell r="C15">
            <v>17</v>
          </cell>
          <cell r="D15">
            <v>0</v>
          </cell>
          <cell r="E15">
            <v>86</v>
          </cell>
          <cell r="F15">
            <v>2</v>
          </cell>
          <cell r="G15">
            <v>105</v>
          </cell>
        </row>
        <row r="16">
          <cell r="A16" t="str">
            <v>TP_Minka2</v>
          </cell>
          <cell r="B16" t="str">
            <v>TPF MINKA</v>
          </cell>
          <cell r="C16">
            <v>78</v>
          </cell>
          <cell r="D16">
            <v>14</v>
          </cell>
          <cell r="E16">
            <v>231</v>
          </cell>
          <cell r="F16">
            <v>21</v>
          </cell>
          <cell r="G16">
            <v>344</v>
          </cell>
        </row>
        <row r="17">
          <cell r="A17" t="str">
            <v>TP_Cuzco</v>
          </cell>
          <cell r="B17" t="str">
            <v>TP CUSCO</v>
          </cell>
          <cell r="C17">
            <v>53</v>
          </cell>
          <cell r="D17">
            <v>1</v>
          </cell>
          <cell r="E17">
            <v>114</v>
          </cell>
          <cell r="F17">
            <v>20</v>
          </cell>
          <cell r="G17">
            <v>188</v>
          </cell>
        </row>
        <row r="18">
          <cell r="A18" t="str">
            <v>TP_San Borja</v>
          </cell>
          <cell r="B18" t="str">
            <v>TP SAN BORJA</v>
          </cell>
          <cell r="C18">
            <v>31</v>
          </cell>
          <cell r="D18">
            <v>6</v>
          </cell>
          <cell r="E18">
            <v>147</v>
          </cell>
          <cell r="F18">
            <v>10</v>
          </cell>
          <cell r="G18">
            <v>194</v>
          </cell>
        </row>
        <row r="19">
          <cell r="A19" t="str">
            <v>TP_Arequipa</v>
          </cell>
          <cell r="B19" t="str">
            <v>TP AREQUIPA</v>
          </cell>
          <cell r="C19">
            <v>56</v>
          </cell>
          <cell r="D19">
            <v>14</v>
          </cell>
          <cell r="E19">
            <v>83</v>
          </cell>
          <cell r="F19">
            <v>14</v>
          </cell>
          <cell r="G19">
            <v>167</v>
          </cell>
        </row>
        <row r="20">
          <cell r="A20" t="str">
            <v>TP_Tacna</v>
          </cell>
          <cell r="B20" t="str">
            <v>TP TACNA</v>
          </cell>
          <cell r="C20">
            <v>42</v>
          </cell>
          <cell r="D20">
            <v>2</v>
          </cell>
          <cell r="E20">
            <v>107</v>
          </cell>
          <cell r="F20">
            <v>15</v>
          </cell>
          <cell r="G20">
            <v>166</v>
          </cell>
        </row>
        <row r="21">
          <cell r="A21" t="str">
            <v>TP_Juliaca</v>
          </cell>
          <cell r="B21" t="str">
            <v>TP JULIACA</v>
          </cell>
          <cell r="C21">
            <v>2</v>
          </cell>
          <cell r="D21">
            <v>0</v>
          </cell>
          <cell r="E21">
            <v>6</v>
          </cell>
          <cell r="F21">
            <v>0</v>
          </cell>
          <cell r="G21">
            <v>8</v>
          </cell>
        </row>
        <row r="22">
          <cell r="A22" t="str">
            <v>TP_San Miguel</v>
          </cell>
          <cell r="B22" t="str">
            <v>TPF PLAZA SAN MIGUEL</v>
          </cell>
          <cell r="C22">
            <v>97</v>
          </cell>
          <cell r="D22">
            <v>10</v>
          </cell>
          <cell r="E22">
            <v>251</v>
          </cell>
          <cell r="F22">
            <v>27</v>
          </cell>
          <cell r="G22">
            <v>385</v>
          </cell>
        </row>
        <row r="23">
          <cell r="A23" t="str">
            <v>TP_Chiclayo</v>
          </cell>
          <cell r="B23" t="str">
            <v>TP CHICLAYO</v>
          </cell>
          <cell r="C23">
            <v>62</v>
          </cell>
          <cell r="D23">
            <v>10</v>
          </cell>
          <cell r="E23">
            <v>201</v>
          </cell>
          <cell r="F23">
            <v>23</v>
          </cell>
          <cell r="G23">
            <v>296</v>
          </cell>
        </row>
        <row r="24">
          <cell r="A24" t="str">
            <v>TP_Ica</v>
          </cell>
          <cell r="B24" t="str">
            <v>TP ICA</v>
          </cell>
          <cell r="C24">
            <v>21</v>
          </cell>
          <cell r="D24">
            <v>11</v>
          </cell>
          <cell r="E24">
            <v>92</v>
          </cell>
          <cell r="F24">
            <v>8</v>
          </cell>
          <cell r="G24">
            <v>132</v>
          </cell>
        </row>
        <row r="25">
          <cell r="A25" t="str">
            <v>TP_Tumbes</v>
          </cell>
          <cell r="B25" t="str">
            <v>TPF TUMBES</v>
          </cell>
          <cell r="C25">
            <v>6</v>
          </cell>
          <cell r="D25">
            <v>0</v>
          </cell>
          <cell r="E25">
            <v>7</v>
          </cell>
          <cell r="F25">
            <v>0</v>
          </cell>
          <cell r="G25">
            <v>13</v>
          </cell>
        </row>
        <row r="26">
          <cell r="A26" t="str">
            <v>TP_Ilo</v>
          </cell>
          <cell r="B26" t="str">
            <v>TP ILO</v>
          </cell>
          <cell r="C26">
            <v>8</v>
          </cell>
          <cell r="D26">
            <v>1</v>
          </cell>
          <cell r="E26">
            <v>26</v>
          </cell>
          <cell r="F26">
            <v>1</v>
          </cell>
          <cell r="G26">
            <v>36</v>
          </cell>
        </row>
        <row r="27">
          <cell r="A27" t="str">
            <v>TP_Open Angamos</v>
          </cell>
          <cell r="B27" t="str">
            <v>TPF OPEN ANGAMOS</v>
          </cell>
          <cell r="C27">
            <v>66</v>
          </cell>
          <cell r="D27">
            <v>17</v>
          </cell>
          <cell r="E27">
            <v>172</v>
          </cell>
          <cell r="F27">
            <v>25</v>
          </cell>
          <cell r="G27">
            <v>280</v>
          </cell>
        </row>
        <row r="28">
          <cell r="A28" t="str">
            <v>TP_NS Megaplaza</v>
          </cell>
          <cell r="B28" t="str">
            <v>TP MEGA PLAZA</v>
          </cell>
          <cell r="C28">
            <v>188</v>
          </cell>
          <cell r="D28">
            <v>51</v>
          </cell>
          <cell r="E28">
            <v>525</v>
          </cell>
          <cell r="F28">
            <v>110</v>
          </cell>
          <cell r="G28">
            <v>874</v>
          </cell>
        </row>
        <row r="29">
          <cell r="A29" t="str">
            <v>TP_Trujillo</v>
          </cell>
          <cell r="B29" t="str">
            <v>TP TRUJILLO</v>
          </cell>
          <cell r="C29">
            <v>79</v>
          </cell>
          <cell r="D29">
            <v>65</v>
          </cell>
          <cell r="E29">
            <v>163</v>
          </cell>
          <cell r="F29">
            <v>57</v>
          </cell>
          <cell r="G29">
            <v>364</v>
          </cell>
        </row>
        <row r="30">
          <cell r="A30" t="str">
            <v>TP_Chimbote</v>
          </cell>
          <cell r="B30" t="str">
            <v>TP CHIMBOTE</v>
          </cell>
          <cell r="C30">
            <v>38</v>
          </cell>
          <cell r="D30">
            <v>17</v>
          </cell>
          <cell r="E30">
            <v>176</v>
          </cell>
          <cell r="F30">
            <v>12</v>
          </cell>
          <cell r="G30">
            <v>243</v>
          </cell>
        </row>
        <row r="31">
          <cell r="A31" t="str">
            <v>TP_La Victoria</v>
          </cell>
          <cell r="B31" t="str">
            <v>TPF LA VICTORIA</v>
          </cell>
          <cell r="C31">
            <v>9</v>
          </cell>
          <cell r="D31">
            <v>5</v>
          </cell>
          <cell r="E31">
            <v>64</v>
          </cell>
          <cell r="F31">
            <v>9</v>
          </cell>
          <cell r="G31">
            <v>87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9"/>
  <sheetViews>
    <sheetView showGridLines="0" zoomScale="85" zoomScaleNormal="85" workbookViewId="0">
      <selection activeCell="H33" sqref="H33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34" bestFit="1" customWidth="1"/>
    <col min="5" max="5" width="14.140625" customWidth="1"/>
  </cols>
  <sheetData>
    <row r="2" spans="2:5" x14ac:dyDescent="0.25">
      <c r="B2" s="70" t="s">
        <v>28</v>
      </c>
      <c r="C2" s="70"/>
      <c r="D2" s="70"/>
      <c r="E2" s="70"/>
    </row>
    <row r="3" spans="2:5" x14ac:dyDescent="0.25">
      <c r="B3" s="71" t="s">
        <v>0</v>
      </c>
      <c r="C3" s="71"/>
      <c r="D3" s="71"/>
      <c r="E3" s="71"/>
    </row>
    <row r="4" spans="2:5" x14ac:dyDescent="0.25">
      <c r="B4" s="70" t="s">
        <v>1</v>
      </c>
      <c r="C4" s="70"/>
      <c r="D4" s="70"/>
      <c r="E4" s="70"/>
    </row>
    <row r="5" spans="2:5" x14ac:dyDescent="0.25">
      <c r="B5" s="17"/>
      <c r="C5" s="17"/>
      <c r="D5" s="17"/>
      <c r="E5" s="17"/>
    </row>
    <row r="6" spans="2:5" x14ac:dyDescent="0.25">
      <c r="B6" t="s">
        <v>2</v>
      </c>
      <c r="C6" t="s">
        <v>87</v>
      </c>
    </row>
    <row r="7" spans="2:5" x14ac:dyDescent="0.25">
      <c r="B7" t="s">
        <v>3</v>
      </c>
      <c r="C7" s="40">
        <v>2019</v>
      </c>
    </row>
    <row r="8" spans="2:5" x14ac:dyDescent="0.25">
      <c r="B8" t="s">
        <v>4</v>
      </c>
      <c r="C8" t="s">
        <v>118</v>
      </c>
    </row>
    <row r="9" spans="2:5" x14ac:dyDescent="0.25">
      <c r="B9" t="s">
        <v>6</v>
      </c>
      <c r="C9" s="68" t="s">
        <v>7</v>
      </c>
      <c r="D9" s="68"/>
    </row>
    <row r="10" spans="2:5" x14ac:dyDescent="0.25">
      <c r="B10" t="s">
        <v>5</v>
      </c>
      <c r="C10" s="69" t="s">
        <v>8</v>
      </c>
      <c r="D10" s="69"/>
    </row>
    <row r="11" spans="2:5" x14ac:dyDescent="0.25">
      <c r="C11" s="69"/>
      <c r="D11" s="69"/>
    </row>
    <row r="13" spans="2:5" x14ac:dyDescent="0.25">
      <c r="B13" s="16" t="s">
        <v>9</v>
      </c>
      <c r="C13" s="38" t="s">
        <v>11</v>
      </c>
      <c r="D13" s="38" t="s">
        <v>12</v>
      </c>
      <c r="E13" s="6" t="s">
        <v>13</v>
      </c>
    </row>
    <row r="14" spans="2:5" x14ac:dyDescent="0.25">
      <c r="B14" s="3" t="s">
        <v>103</v>
      </c>
      <c r="C14" s="20">
        <v>0</v>
      </c>
      <c r="D14" s="21">
        <v>232</v>
      </c>
      <c r="E14" s="7">
        <f>IFERROR(C14/D14,0)</f>
        <v>0</v>
      </c>
    </row>
    <row r="15" spans="2:5" x14ac:dyDescent="0.25">
      <c r="B15" s="3" t="s">
        <v>119</v>
      </c>
      <c r="C15" s="20">
        <v>0</v>
      </c>
      <c r="D15" s="21">
        <v>324</v>
      </c>
      <c r="E15" s="7">
        <f t="shared" ref="E15:E49" si="0">IFERROR(C15/D15,0)</f>
        <v>0</v>
      </c>
    </row>
    <row r="16" spans="2:5" x14ac:dyDescent="0.25">
      <c r="B16" s="3" t="s">
        <v>104</v>
      </c>
      <c r="C16" s="20">
        <v>0</v>
      </c>
      <c r="D16" s="21">
        <v>212</v>
      </c>
      <c r="E16" s="7">
        <f t="shared" si="0"/>
        <v>0</v>
      </c>
    </row>
    <row r="17" spans="2:5" x14ac:dyDescent="0.25">
      <c r="B17" s="3" t="s">
        <v>106</v>
      </c>
      <c r="C17" s="20">
        <v>0</v>
      </c>
      <c r="D17" s="21">
        <v>238</v>
      </c>
      <c r="E17" s="7">
        <f t="shared" si="0"/>
        <v>0</v>
      </c>
    </row>
    <row r="18" spans="2:5" x14ac:dyDescent="0.25">
      <c r="B18" s="3" t="s">
        <v>105</v>
      </c>
      <c r="C18" s="20">
        <v>0</v>
      </c>
      <c r="D18" s="21">
        <v>192</v>
      </c>
      <c r="E18" s="7">
        <f t="shared" si="0"/>
        <v>0</v>
      </c>
    </row>
    <row r="19" spans="2:5" x14ac:dyDescent="0.25">
      <c r="B19" s="3" t="s">
        <v>107</v>
      </c>
      <c r="C19" s="20">
        <v>0</v>
      </c>
      <c r="D19" s="21">
        <v>212</v>
      </c>
      <c r="E19" s="7">
        <f t="shared" si="0"/>
        <v>0</v>
      </c>
    </row>
    <row r="20" spans="2:5" x14ac:dyDescent="0.25">
      <c r="B20" s="3" t="s">
        <v>95</v>
      </c>
      <c r="C20" s="20">
        <v>0</v>
      </c>
      <c r="D20" s="21">
        <v>232</v>
      </c>
      <c r="E20" s="7">
        <f t="shared" si="0"/>
        <v>0</v>
      </c>
    </row>
    <row r="21" spans="2:5" x14ac:dyDescent="0.25">
      <c r="B21" s="3" t="s">
        <v>108</v>
      </c>
      <c r="C21" s="20">
        <v>0</v>
      </c>
      <c r="D21" s="21">
        <v>212</v>
      </c>
      <c r="E21" s="7">
        <f t="shared" si="0"/>
        <v>0</v>
      </c>
    </row>
    <row r="22" spans="2:5" x14ac:dyDescent="0.25">
      <c r="B22" s="3" t="s">
        <v>109</v>
      </c>
      <c r="C22" s="20">
        <v>0</v>
      </c>
      <c r="D22" s="21">
        <v>212</v>
      </c>
      <c r="E22" s="7">
        <f t="shared" si="0"/>
        <v>0</v>
      </c>
    </row>
    <row r="23" spans="2:5" x14ac:dyDescent="0.25">
      <c r="B23" s="3" t="s">
        <v>110</v>
      </c>
      <c r="C23" s="20">
        <v>0</v>
      </c>
      <c r="D23" s="21">
        <v>212</v>
      </c>
      <c r="E23" s="7">
        <f t="shared" si="0"/>
        <v>0</v>
      </c>
    </row>
    <row r="24" spans="2:5" x14ac:dyDescent="0.25">
      <c r="B24" s="3" t="s">
        <v>120</v>
      </c>
      <c r="C24" s="20">
        <v>0</v>
      </c>
      <c r="D24" s="21">
        <v>330</v>
      </c>
      <c r="E24" s="7">
        <f t="shared" si="0"/>
        <v>0</v>
      </c>
    </row>
    <row r="25" spans="2:5" x14ac:dyDescent="0.25">
      <c r="B25" s="3" t="s">
        <v>111</v>
      </c>
      <c r="C25" s="20">
        <v>0</v>
      </c>
      <c r="D25" s="21">
        <v>212</v>
      </c>
      <c r="E25" s="7">
        <f t="shared" si="0"/>
        <v>0</v>
      </c>
    </row>
    <row r="26" spans="2:5" x14ac:dyDescent="0.25">
      <c r="B26" s="3" t="s">
        <v>96</v>
      </c>
      <c r="C26" s="20">
        <v>0</v>
      </c>
      <c r="D26" s="21">
        <v>318</v>
      </c>
      <c r="E26" s="7">
        <f t="shared" si="0"/>
        <v>0</v>
      </c>
    </row>
    <row r="27" spans="2:5" x14ac:dyDescent="0.25">
      <c r="B27" s="3" t="s">
        <v>121</v>
      </c>
      <c r="C27" s="20">
        <v>0</v>
      </c>
      <c r="D27" s="21">
        <v>232</v>
      </c>
      <c r="E27" s="7">
        <f t="shared" si="0"/>
        <v>0</v>
      </c>
    </row>
    <row r="28" spans="2:5" x14ac:dyDescent="0.25">
      <c r="B28" s="3" t="s">
        <v>122</v>
      </c>
      <c r="C28" s="20">
        <v>0</v>
      </c>
      <c r="D28" s="21">
        <v>324</v>
      </c>
      <c r="E28" s="7">
        <f t="shared" si="0"/>
        <v>0</v>
      </c>
    </row>
    <row r="29" spans="2:5" x14ac:dyDescent="0.25">
      <c r="B29" s="3" t="s">
        <v>97</v>
      </c>
      <c r="C29" s="20">
        <v>0</v>
      </c>
      <c r="D29" s="21">
        <v>242</v>
      </c>
      <c r="E29" s="7">
        <f t="shared" si="0"/>
        <v>0</v>
      </c>
    </row>
    <row r="30" spans="2:5" x14ac:dyDescent="0.25">
      <c r="B30" s="3" t="s">
        <v>123</v>
      </c>
      <c r="C30" s="20">
        <v>0</v>
      </c>
      <c r="D30" s="21">
        <v>202</v>
      </c>
      <c r="E30" s="7">
        <f t="shared" si="0"/>
        <v>0</v>
      </c>
    </row>
    <row r="31" spans="2:5" x14ac:dyDescent="0.25">
      <c r="B31" s="3" t="s">
        <v>112</v>
      </c>
      <c r="C31" s="20">
        <v>0.65</v>
      </c>
      <c r="D31" s="21">
        <v>212</v>
      </c>
      <c r="E31" s="7">
        <f t="shared" si="0"/>
        <v>3.0660377358490568E-3</v>
      </c>
    </row>
    <row r="32" spans="2:5" x14ac:dyDescent="0.25">
      <c r="B32" s="3" t="s">
        <v>124</v>
      </c>
      <c r="C32" s="20">
        <v>0</v>
      </c>
      <c r="D32" s="21">
        <v>242</v>
      </c>
      <c r="E32" s="7">
        <f t="shared" si="0"/>
        <v>0</v>
      </c>
    </row>
    <row r="33" spans="2:5" x14ac:dyDescent="0.25">
      <c r="B33" s="3" t="s">
        <v>100</v>
      </c>
      <c r="C33" s="20">
        <v>0</v>
      </c>
      <c r="D33" s="21">
        <v>242</v>
      </c>
      <c r="E33" s="7">
        <f t="shared" si="0"/>
        <v>0</v>
      </c>
    </row>
    <row r="34" spans="2:5" x14ac:dyDescent="0.25">
      <c r="B34" s="3" t="s">
        <v>101</v>
      </c>
      <c r="C34" s="20">
        <v>0</v>
      </c>
      <c r="D34" s="21">
        <v>232</v>
      </c>
      <c r="E34" s="7">
        <f t="shared" si="0"/>
        <v>0</v>
      </c>
    </row>
    <row r="35" spans="2:5" x14ac:dyDescent="0.25">
      <c r="B35" s="3" t="s">
        <v>102</v>
      </c>
      <c r="C35" s="20">
        <v>0</v>
      </c>
      <c r="D35" s="21">
        <v>232</v>
      </c>
      <c r="E35" s="7">
        <f t="shared" si="0"/>
        <v>0</v>
      </c>
    </row>
    <row r="36" spans="2:5" x14ac:dyDescent="0.25">
      <c r="B36" s="3" t="s">
        <v>98</v>
      </c>
      <c r="C36" s="20">
        <v>0</v>
      </c>
      <c r="D36" s="21">
        <v>262</v>
      </c>
      <c r="E36" s="7">
        <f t="shared" si="0"/>
        <v>0</v>
      </c>
    </row>
    <row r="37" spans="2:5" x14ac:dyDescent="0.25">
      <c r="B37" s="3" t="s">
        <v>99</v>
      </c>
      <c r="C37" s="20">
        <v>0</v>
      </c>
      <c r="D37" s="21">
        <v>218</v>
      </c>
      <c r="E37" s="7">
        <f t="shared" si="0"/>
        <v>0</v>
      </c>
    </row>
    <row r="38" spans="2:5" x14ac:dyDescent="0.25">
      <c r="B38" s="3" t="s">
        <v>113</v>
      </c>
      <c r="C38" s="20">
        <v>0</v>
      </c>
      <c r="D38" s="21">
        <v>212</v>
      </c>
      <c r="E38" s="7">
        <f t="shared" si="0"/>
        <v>0</v>
      </c>
    </row>
    <row r="39" spans="2:5" x14ac:dyDescent="0.25">
      <c r="B39" s="3" t="s">
        <v>115</v>
      </c>
      <c r="C39" s="20">
        <v>1.3333333333333333</v>
      </c>
      <c r="D39" s="21">
        <v>212</v>
      </c>
      <c r="E39" s="7">
        <f t="shared" si="0"/>
        <v>6.2893081761006284E-3</v>
      </c>
    </row>
    <row r="40" spans="2:5" x14ac:dyDescent="0.25">
      <c r="B40" s="3" t="s">
        <v>114</v>
      </c>
      <c r="C40" s="20">
        <v>0</v>
      </c>
      <c r="D40" s="21">
        <v>232</v>
      </c>
      <c r="E40" s="7">
        <f t="shared" si="0"/>
        <v>0</v>
      </c>
    </row>
    <row r="41" spans="2:5" x14ac:dyDescent="0.25">
      <c r="B41" s="3" t="s">
        <v>125</v>
      </c>
      <c r="C41" s="20">
        <v>0</v>
      </c>
      <c r="D41" s="21">
        <v>212</v>
      </c>
      <c r="E41" s="7">
        <f t="shared" si="0"/>
        <v>0</v>
      </c>
    </row>
    <row r="42" spans="2:5" x14ac:dyDescent="0.25">
      <c r="B42" s="3" t="s">
        <v>126</v>
      </c>
      <c r="C42" s="20">
        <v>0</v>
      </c>
      <c r="D42" s="21">
        <v>330</v>
      </c>
      <c r="E42" s="7">
        <f t="shared" si="0"/>
        <v>0</v>
      </c>
    </row>
    <row r="43" spans="2:5" x14ac:dyDescent="0.25">
      <c r="B43" s="3" t="s">
        <v>127</v>
      </c>
      <c r="C43" s="20">
        <v>0</v>
      </c>
      <c r="D43" s="21">
        <v>218</v>
      </c>
      <c r="E43" s="7">
        <f t="shared" si="0"/>
        <v>0</v>
      </c>
    </row>
    <row r="44" spans="2:5" x14ac:dyDescent="0.25">
      <c r="B44" s="3" t="s">
        <v>128</v>
      </c>
      <c r="C44" s="20">
        <v>0</v>
      </c>
      <c r="D44" s="21">
        <v>360</v>
      </c>
      <c r="E44" s="7">
        <f t="shared" si="0"/>
        <v>0</v>
      </c>
    </row>
    <row r="45" spans="2:5" x14ac:dyDescent="0.25">
      <c r="B45" s="3" t="s">
        <v>129</v>
      </c>
      <c r="C45" s="20">
        <v>0</v>
      </c>
      <c r="D45" s="21">
        <v>360</v>
      </c>
      <c r="E45" s="7">
        <f t="shared" si="0"/>
        <v>0</v>
      </c>
    </row>
    <row r="46" spans="2:5" x14ac:dyDescent="0.25">
      <c r="B46" s="3" t="s">
        <v>85</v>
      </c>
      <c r="C46" s="20">
        <v>0</v>
      </c>
      <c r="D46" s="21">
        <v>540</v>
      </c>
      <c r="E46" s="7">
        <f t="shared" si="0"/>
        <v>0</v>
      </c>
    </row>
    <row r="47" spans="2:5" x14ac:dyDescent="0.25">
      <c r="B47" s="3" t="s">
        <v>86</v>
      </c>
      <c r="C47" s="20">
        <v>0</v>
      </c>
      <c r="D47" s="21">
        <v>540</v>
      </c>
      <c r="E47" s="7">
        <f t="shared" si="0"/>
        <v>0</v>
      </c>
    </row>
    <row r="48" spans="2:5" x14ac:dyDescent="0.25">
      <c r="B48" s="3" t="s">
        <v>48</v>
      </c>
      <c r="C48" s="20">
        <v>0</v>
      </c>
      <c r="D48" s="21">
        <v>540</v>
      </c>
      <c r="E48" s="7">
        <f t="shared" si="0"/>
        <v>0</v>
      </c>
    </row>
    <row r="49" spans="2:5" x14ac:dyDescent="0.25">
      <c r="B49" s="4" t="s">
        <v>10</v>
      </c>
      <c r="C49" s="22">
        <f>SUM(C14:C48)</f>
        <v>1.9833333333333334</v>
      </c>
      <c r="D49" s="38">
        <f>SUM(D14:D48)</f>
        <v>9534</v>
      </c>
      <c r="E49" s="45">
        <f t="shared" si="0"/>
        <v>2.0802741067058248E-4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A168E-6B7B-47EE-A691-8AD1127E95EB}">
  <dimension ref="B2:M120"/>
  <sheetViews>
    <sheetView showGridLines="0" zoomScale="85" zoomScaleNormal="85" workbookViewId="0">
      <selection activeCell="J19" sqref="J19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70" t="s">
        <v>29</v>
      </c>
      <c r="C2" s="70"/>
      <c r="D2" s="70"/>
      <c r="E2" s="70"/>
      <c r="F2" s="70"/>
      <c r="G2" s="70"/>
      <c r="H2" s="70"/>
      <c r="K2" s="65"/>
    </row>
    <row r="3" spans="2:13" x14ac:dyDescent="0.25">
      <c r="B3" s="71" t="s">
        <v>14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2:13" x14ac:dyDescent="0.25">
      <c r="B4" s="70" t="s">
        <v>1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6" spans="2:13" x14ac:dyDescent="0.25">
      <c r="B6" t="s">
        <v>2</v>
      </c>
      <c r="C6" t="s">
        <v>87</v>
      </c>
    </row>
    <row r="7" spans="2:13" x14ac:dyDescent="0.25">
      <c r="B7" t="s">
        <v>3</v>
      </c>
      <c r="C7" s="64">
        <v>2019</v>
      </c>
    </row>
    <row r="8" spans="2:13" x14ac:dyDescent="0.25">
      <c r="B8" t="s">
        <v>4</v>
      </c>
      <c r="C8" t="s">
        <v>118</v>
      </c>
    </row>
    <row r="9" spans="2:13" ht="15" customHeight="1" x14ac:dyDescent="0.25">
      <c r="B9" t="s">
        <v>6</v>
      </c>
      <c r="C9" s="68" t="s">
        <v>15</v>
      </c>
      <c r="D9" s="68"/>
      <c r="E9" s="68"/>
      <c r="F9" s="68"/>
      <c r="I9" s="2"/>
      <c r="J9" s="1"/>
      <c r="K9" s="1"/>
      <c r="L9" s="1"/>
    </row>
    <row r="10" spans="2:13" ht="15" customHeight="1" x14ac:dyDescent="0.25">
      <c r="B10" t="s">
        <v>5</v>
      </c>
      <c r="C10" s="72" t="s">
        <v>16</v>
      </c>
      <c r="D10" s="72"/>
      <c r="E10" s="72"/>
      <c r="F10" s="72"/>
      <c r="G10" s="5"/>
      <c r="I10" s="73"/>
      <c r="J10" s="73"/>
      <c r="K10" s="73"/>
      <c r="L10" s="73"/>
      <c r="M10" s="5"/>
    </row>
    <row r="11" spans="2:13" x14ac:dyDescent="0.25">
      <c r="D11" s="44">
        <v>2</v>
      </c>
      <c r="E11" s="44">
        <v>3</v>
      </c>
      <c r="F11" s="44">
        <v>4</v>
      </c>
      <c r="G11" s="44">
        <v>5</v>
      </c>
    </row>
    <row r="12" spans="2:13" x14ac:dyDescent="0.25">
      <c r="B12" s="74" t="s">
        <v>9</v>
      </c>
      <c r="C12" s="74"/>
      <c r="D12" s="66" t="s">
        <v>49</v>
      </c>
      <c r="E12" s="66" t="s">
        <v>20</v>
      </c>
      <c r="F12" s="23" t="s">
        <v>50</v>
      </c>
      <c r="G12" s="23" t="s">
        <v>51</v>
      </c>
      <c r="H12" s="23" t="s">
        <v>52</v>
      </c>
    </row>
    <row r="13" spans="2:13" x14ac:dyDescent="0.25">
      <c r="B13" s="41" t="s">
        <v>53</v>
      </c>
      <c r="C13" s="8" t="s">
        <v>17</v>
      </c>
      <c r="D13" s="9">
        <f>IFERROR(VLOOKUP($B13,[1]_2TOsiptel!$A:$F,6,0),"")</f>
        <v>537</v>
      </c>
      <c r="E13" s="9">
        <f>IFERROR(VLOOKUP($B13,[1]_2TOsiptel!$A:$F,4,0),"")</f>
        <v>650</v>
      </c>
      <c r="F13" s="9">
        <f>IFERROR(VLOOKUP($B13,[1]_2TOsiptel!$A:$F,5,0),"")</f>
        <v>2987</v>
      </c>
      <c r="G13" s="9">
        <f>IFERROR(VLOOKUP($B13,[1]_2TOsiptel!$A:$F,3,0),"")</f>
        <v>1573</v>
      </c>
      <c r="H13" s="10">
        <f>IF(SUM(D13:G13)&gt;0,SUM(D13:G13),"")</f>
        <v>5747</v>
      </c>
      <c r="I13" s="58"/>
      <c r="J13" s="59"/>
    </row>
    <row r="14" spans="2:13" x14ac:dyDescent="0.25">
      <c r="B14" s="42"/>
      <c r="C14" s="8" t="s">
        <v>18</v>
      </c>
      <c r="D14" s="9">
        <f>IFERROR(VLOOKUP($B13,[1]_1TOsipte!$A:$G,6,0),"")</f>
        <v>611</v>
      </c>
      <c r="E14" s="9">
        <f>IFERROR(VLOOKUP($B13,[1]_1TOsipte!$A:$G,4,0),"")</f>
        <v>717</v>
      </c>
      <c r="F14" s="9">
        <f>IFERROR(VLOOKUP($B13,[1]_1TOsipte!$A:$G,5,0),"")</f>
        <v>3432</v>
      </c>
      <c r="G14" s="9">
        <f>IFERROR(VLOOKUP($B13,[1]_1TOsipte!$A:$G,3,0),"")</f>
        <v>1779</v>
      </c>
      <c r="H14" s="10">
        <f>IF(SUM(D14:G14)&gt;0,SUM(D14:G14),"")</f>
        <v>6539</v>
      </c>
      <c r="I14" s="58"/>
      <c r="J14" s="59"/>
    </row>
    <row r="15" spans="2:13" x14ac:dyDescent="0.25">
      <c r="B15" s="43"/>
      <c r="C15" s="8" t="s">
        <v>19</v>
      </c>
      <c r="D15" s="11">
        <f>IFERROR((D13/D14),"")</f>
        <v>0.8788870703764321</v>
      </c>
      <c r="E15" s="11">
        <f>IFERROR((E13/E14),"")</f>
        <v>0.9065550906555091</v>
      </c>
      <c r="F15" s="11">
        <f>IFERROR((F13/F14),"")</f>
        <v>0.87033799533799538</v>
      </c>
      <c r="G15" s="11">
        <f>IFERROR((G13/G14),"")</f>
        <v>0.88420460933108491</v>
      </c>
      <c r="H15" s="11">
        <f>IFERROR((H13/H14),"")</f>
        <v>0.87888056277718307</v>
      </c>
      <c r="I15" s="58"/>
      <c r="J15" s="59"/>
    </row>
    <row r="16" spans="2:13" x14ac:dyDescent="0.25">
      <c r="B16" s="41" t="s">
        <v>54</v>
      </c>
      <c r="C16" s="8" t="s">
        <v>17</v>
      </c>
      <c r="D16" s="9">
        <f>IFERROR(VLOOKUP($B16,[1]_2TOsiptel!$A:$F,6,0),"")</f>
        <v>1633</v>
      </c>
      <c r="E16" s="9">
        <f>IFERROR(VLOOKUP($B16,[1]_2TOsiptel!$A:$F,4,0),"")</f>
        <v>998</v>
      </c>
      <c r="F16" s="9">
        <f>IFERROR(VLOOKUP($B16,[1]_2TOsiptel!$A:$F,5,0),"")</f>
        <v>11825</v>
      </c>
      <c r="G16" s="9">
        <f>IFERROR(VLOOKUP($B16,[1]_2TOsiptel!$A:$F,3,0),"")</f>
        <v>1863</v>
      </c>
      <c r="H16" s="10">
        <f t="shared" ref="H16:H17" si="0">IF(SUM(D16:G16)&gt;0,SUM(D16:G16),"")</f>
        <v>16319</v>
      </c>
      <c r="I16" s="58"/>
      <c r="J16" s="59"/>
    </row>
    <row r="17" spans="2:10" x14ac:dyDescent="0.25">
      <c r="B17" s="42"/>
      <c r="C17" s="8" t="s">
        <v>18</v>
      </c>
      <c r="D17" s="9">
        <f>IFERROR(VLOOKUP($B16,[1]_1TOsipte!$A:$G,6,0),"")</f>
        <v>2087</v>
      </c>
      <c r="E17" s="9">
        <f>IFERROR(VLOOKUP($B16,[1]_1TOsipte!$A:$G,4,0),"")</f>
        <v>1314</v>
      </c>
      <c r="F17" s="9">
        <f>IFERROR(VLOOKUP($B16,[1]_1TOsipte!$A:$G,5,0),"")</f>
        <v>13954</v>
      </c>
      <c r="G17" s="9">
        <f>IFERROR(VLOOKUP($B16,[1]_1TOsipte!$A:$G,3,0),"")</f>
        <v>1963</v>
      </c>
      <c r="H17" s="10">
        <f t="shared" si="0"/>
        <v>19318</v>
      </c>
      <c r="I17" s="58"/>
      <c r="J17" s="59"/>
    </row>
    <row r="18" spans="2:10" x14ac:dyDescent="0.25">
      <c r="B18" s="43"/>
      <c r="C18" s="8" t="s">
        <v>19</v>
      </c>
      <c r="D18" s="11">
        <f t="shared" ref="D18:H18" si="1">IFERROR((D16/D17),"")</f>
        <v>0.78246286535697174</v>
      </c>
      <c r="E18" s="11">
        <f t="shared" si="1"/>
        <v>0.75951293759512939</v>
      </c>
      <c r="F18" s="11">
        <f t="shared" si="1"/>
        <v>0.84742726100042998</v>
      </c>
      <c r="G18" s="11">
        <f t="shared" si="1"/>
        <v>0.94905756495160465</v>
      </c>
      <c r="H18" s="11">
        <f t="shared" si="1"/>
        <v>0.84475618594057356</v>
      </c>
      <c r="I18" s="58"/>
      <c r="J18" s="59"/>
    </row>
    <row r="19" spans="2:10" x14ac:dyDescent="0.25">
      <c r="B19" s="41" t="s">
        <v>55</v>
      </c>
      <c r="C19" s="8" t="s">
        <v>17</v>
      </c>
      <c r="D19" s="9">
        <f>IFERROR(VLOOKUP($B19,[1]_2TOsiptel!$A:$F,6,0),"")</f>
        <v>547</v>
      </c>
      <c r="E19" s="9">
        <f>IFERROR(VLOOKUP($B19,[1]_2TOsiptel!$A:$F,4,0),"")</f>
        <v>227</v>
      </c>
      <c r="F19" s="9">
        <f>IFERROR(VLOOKUP($B19,[1]_2TOsiptel!$A:$F,5,0),"")</f>
        <v>3319</v>
      </c>
      <c r="G19" s="9">
        <f>IFERROR(VLOOKUP($B19,[1]_2TOsiptel!$A:$F,3,0),"")</f>
        <v>971</v>
      </c>
      <c r="H19" s="10">
        <f t="shared" ref="H19:H20" si="2">IF(SUM(D19:G19)&gt;0,SUM(D19:G19),"")</f>
        <v>5064</v>
      </c>
      <c r="I19" s="58"/>
      <c r="J19" s="59"/>
    </row>
    <row r="20" spans="2:10" x14ac:dyDescent="0.25">
      <c r="B20" s="42"/>
      <c r="C20" s="8" t="s">
        <v>18</v>
      </c>
      <c r="D20" s="9">
        <f>IFERROR(VLOOKUP($B19,[1]_1TOsipte!$A:$G,6,0),"")</f>
        <v>673</v>
      </c>
      <c r="E20" s="9">
        <f>IFERROR(VLOOKUP($B19,[1]_1TOsipte!$A:$G,4,0),"")</f>
        <v>293</v>
      </c>
      <c r="F20" s="9">
        <f>IFERROR(VLOOKUP($B19,[1]_1TOsipte!$A:$G,5,0),"")</f>
        <v>4240</v>
      </c>
      <c r="G20" s="9">
        <f>IFERROR(VLOOKUP($B19,[1]_1TOsipte!$A:$G,3,0),"")</f>
        <v>1184</v>
      </c>
      <c r="H20" s="10">
        <f t="shared" si="2"/>
        <v>6390</v>
      </c>
      <c r="I20" s="58"/>
      <c r="J20" s="59"/>
    </row>
    <row r="21" spans="2:10" x14ac:dyDescent="0.25">
      <c r="B21" s="43"/>
      <c r="C21" s="8" t="s">
        <v>19</v>
      </c>
      <c r="D21" s="11">
        <f t="shared" ref="D21:H21" si="3">IFERROR((D19/D20),"")</f>
        <v>0.81277860326894502</v>
      </c>
      <c r="E21" s="11">
        <f t="shared" si="3"/>
        <v>0.77474402730375425</v>
      </c>
      <c r="F21" s="11">
        <f t="shared" si="3"/>
        <v>0.78278301886792456</v>
      </c>
      <c r="G21" s="11">
        <f t="shared" si="3"/>
        <v>0.82010135135135132</v>
      </c>
      <c r="H21" s="11">
        <f t="shared" si="3"/>
        <v>0.7924882629107981</v>
      </c>
      <c r="I21" s="58"/>
      <c r="J21" s="59"/>
    </row>
    <row r="22" spans="2:10" x14ac:dyDescent="0.25">
      <c r="B22" s="41" t="s">
        <v>56</v>
      </c>
      <c r="C22" s="8" t="s">
        <v>17</v>
      </c>
      <c r="D22" s="9">
        <f>IFERROR(VLOOKUP($B22,[1]_2TOsiptel!$A:$F,6,0),"")</f>
        <v>485</v>
      </c>
      <c r="E22" s="9">
        <f>IFERROR(VLOOKUP($B22,[1]_2TOsiptel!$A:$F,4,0),"")</f>
        <v>452</v>
      </c>
      <c r="F22" s="9">
        <f>IFERROR(VLOOKUP($B22,[1]_2TOsiptel!$A:$F,5,0),"")</f>
        <v>4651</v>
      </c>
      <c r="G22" s="9">
        <f>IFERROR(VLOOKUP($B22,[1]_2TOsiptel!$A:$F,3,0),"")</f>
        <v>1820</v>
      </c>
      <c r="H22" s="10">
        <f t="shared" ref="H22:H23" si="4">IF(SUM(D22:G22)&gt;0,SUM(D22:G22),"")</f>
        <v>7408</v>
      </c>
      <c r="I22" s="58"/>
      <c r="J22" s="59"/>
    </row>
    <row r="23" spans="2:10" x14ac:dyDescent="0.25">
      <c r="B23" s="42"/>
      <c r="C23" s="8" t="s">
        <v>18</v>
      </c>
      <c r="D23" s="9">
        <f>IFERROR(VLOOKUP($B22,[1]_1TOsipte!$A:$G,6,0),"")</f>
        <v>549</v>
      </c>
      <c r="E23" s="9">
        <f>IFERROR(VLOOKUP($B22,[1]_1TOsipte!$A:$G,4,0),"")</f>
        <v>515</v>
      </c>
      <c r="F23" s="9">
        <f>IFERROR(VLOOKUP($B22,[1]_1TOsipte!$A:$G,5,0),"")</f>
        <v>5329</v>
      </c>
      <c r="G23" s="9">
        <f>IFERROR(VLOOKUP($B22,[1]_1TOsipte!$A:$G,3,0),"")</f>
        <v>1898</v>
      </c>
      <c r="H23" s="10">
        <f t="shared" si="4"/>
        <v>8291</v>
      </c>
      <c r="I23" s="58"/>
      <c r="J23" s="59"/>
    </row>
    <row r="24" spans="2:10" x14ac:dyDescent="0.25">
      <c r="B24" s="43"/>
      <c r="C24" s="8" t="s">
        <v>19</v>
      </c>
      <c r="D24" s="11">
        <f t="shared" ref="D24:H24" si="5">IFERROR((D22/D23),"")</f>
        <v>0.88342440801457189</v>
      </c>
      <c r="E24" s="11">
        <f t="shared" si="5"/>
        <v>0.87766990291262137</v>
      </c>
      <c r="F24" s="11">
        <f t="shared" si="5"/>
        <v>0.87277162694689436</v>
      </c>
      <c r="G24" s="11">
        <f t="shared" si="5"/>
        <v>0.95890410958904104</v>
      </c>
      <c r="H24" s="11">
        <f t="shared" si="5"/>
        <v>0.89349897479194307</v>
      </c>
      <c r="I24" s="58"/>
      <c r="J24" s="59"/>
    </row>
    <row r="25" spans="2:10" x14ac:dyDescent="0.25">
      <c r="B25" s="41" t="s">
        <v>57</v>
      </c>
      <c r="C25" s="8" t="s">
        <v>17</v>
      </c>
      <c r="D25" s="9">
        <f>IFERROR(VLOOKUP($B25,[1]_2TOsiptel!$A:$F,6,0),"")</f>
        <v>652</v>
      </c>
      <c r="E25" s="9">
        <f>IFERROR(VLOOKUP($B25,[1]_2TOsiptel!$A:$F,4,0),"")</f>
        <v>214</v>
      </c>
      <c r="F25" s="9">
        <f>IFERROR(VLOOKUP($B25,[1]_2TOsiptel!$A:$F,5,0),"")</f>
        <v>3206</v>
      </c>
      <c r="G25" s="9">
        <f>IFERROR(VLOOKUP($B25,[1]_2TOsiptel!$A:$F,3,0),"")</f>
        <v>628</v>
      </c>
      <c r="H25" s="10">
        <f t="shared" ref="H25:H26" si="6">IF(SUM(D25:G25)&gt;0,SUM(D25:G25),"")</f>
        <v>4700</v>
      </c>
      <c r="I25" s="58"/>
      <c r="J25" s="59"/>
    </row>
    <row r="26" spans="2:10" x14ac:dyDescent="0.25">
      <c r="B26" s="42"/>
      <c r="C26" s="8" t="s">
        <v>18</v>
      </c>
      <c r="D26" s="9">
        <f>IFERROR(VLOOKUP($B25,[1]_1TOsipte!$A:$G,6,0),"")</f>
        <v>740</v>
      </c>
      <c r="E26" s="9">
        <f>IFERROR(VLOOKUP($B25,[1]_1TOsipte!$A:$G,4,0),"")</f>
        <v>246</v>
      </c>
      <c r="F26" s="9">
        <f>IFERROR(VLOOKUP($B25,[1]_1TOsipte!$A:$G,5,0),"")</f>
        <v>3656</v>
      </c>
      <c r="G26" s="9">
        <f>IFERROR(VLOOKUP($B25,[1]_1TOsipte!$A:$G,3,0),"")</f>
        <v>710</v>
      </c>
      <c r="H26" s="10">
        <f t="shared" si="6"/>
        <v>5352</v>
      </c>
      <c r="I26" s="58"/>
      <c r="J26" s="59"/>
    </row>
    <row r="27" spans="2:10" x14ac:dyDescent="0.25">
      <c r="B27" s="43"/>
      <c r="C27" s="8" t="s">
        <v>19</v>
      </c>
      <c r="D27" s="11">
        <f t="shared" ref="D27:H27" si="7">IFERROR((D25/D26),"")</f>
        <v>0.88108108108108107</v>
      </c>
      <c r="E27" s="11">
        <f t="shared" si="7"/>
        <v>0.86991869918699183</v>
      </c>
      <c r="F27" s="11">
        <f t="shared" si="7"/>
        <v>0.87691466083150982</v>
      </c>
      <c r="G27" s="11">
        <f t="shared" si="7"/>
        <v>0.88450704225352117</v>
      </c>
      <c r="H27" s="11">
        <f t="shared" si="7"/>
        <v>0.87817638266068765</v>
      </c>
      <c r="I27" s="58"/>
      <c r="J27" s="59"/>
    </row>
    <row r="28" spans="2:10" x14ac:dyDescent="0.25">
      <c r="B28" s="41" t="s">
        <v>58</v>
      </c>
      <c r="C28" s="8" t="s">
        <v>17</v>
      </c>
      <c r="D28" s="9">
        <f>IFERROR(VLOOKUP($B28,[1]_2TOsiptel!$A:$F,6,0),"")</f>
        <v>600</v>
      </c>
      <c r="E28" s="9">
        <f>IFERROR(VLOOKUP($B28,[1]_2TOsiptel!$A:$F,4,0),"")</f>
        <v>519</v>
      </c>
      <c r="F28" s="9">
        <f>IFERROR(VLOOKUP($B28,[1]_2TOsiptel!$A:$F,5,0),"")</f>
        <v>5819</v>
      </c>
      <c r="G28" s="9">
        <f>IFERROR(VLOOKUP($B28,[1]_2TOsiptel!$A:$F,3,0),"")</f>
        <v>874</v>
      </c>
      <c r="H28" s="10">
        <f t="shared" ref="H28:H29" si="8">IF(SUM(D28:G28)&gt;0,SUM(D28:G28),"")</f>
        <v>7812</v>
      </c>
      <c r="I28" s="58"/>
      <c r="J28" s="59"/>
    </row>
    <row r="29" spans="2:10" x14ac:dyDescent="0.25">
      <c r="B29" s="42"/>
      <c r="C29" s="8" t="s">
        <v>18</v>
      </c>
      <c r="D29" s="9">
        <f>IFERROR(VLOOKUP($B28,[1]_1TOsipte!$A:$G,6,0),"")</f>
        <v>661</v>
      </c>
      <c r="E29" s="9">
        <f>IFERROR(VLOOKUP($B28,[1]_1TOsipte!$A:$G,4,0),"")</f>
        <v>593</v>
      </c>
      <c r="F29" s="9">
        <f>IFERROR(VLOOKUP($B28,[1]_1TOsipte!$A:$G,5,0),"")</f>
        <v>6411</v>
      </c>
      <c r="G29" s="9">
        <f>IFERROR(VLOOKUP($B28,[1]_1TOsipte!$A:$G,3,0),"")</f>
        <v>957</v>
      </c>
      <c r="H29" s="10">
        <f t="shared" si="8"/>
        <v>8622</v>
      </c>
      <c r="I29" s="58"/>
      <c r="J29" s="59"/>
    </row>
    <row r="30" spans="2:10" x14ac:dyDescent="0.25">
      <c r="B30" s="43"/>
      <c r="C30" s="8" t="s">
        <v>19</v>
      </c>
      <c r="D30" s="11">
        <f t="shared" ref="D30:H30" si="9">IFERROR((D28/D29),"")</f>
        <v>0.90771558245083206</v>
      </c>
      <c r="E30" s="11">
        <f t="shared" si="9"/>
        <v>0.87521079258010115</v>
      </c>
      <c r="F30" s="11">
        <f t="shared" si="9"/>
        <v>0.90765871158945566</v>
      </c>
      <c r="G30" s="11">
        <f t="shared" si="9"/>
        <v>0.9132706374085684</v>
      </c>
      <c r="H30" s="11">
        <f t="shared" si="9"/>
        <v>0.90605427974947805</v>
      </c>
      <c r="I30" s="58"/>
      <c r="J30" s="59"/>
    </row>
    <row r="31" spans="2:10" x14ac:dyDescent="0.25">
      <c r="B31" s="41" t="s">
        <v>59</v>
      </c>
      <c r="C31" s="8" t="s">
        <v>17</v>
      </c>
      <c r="D31" s="9" t="str">
        <f>IFERROR(VLOOKUP($B31,[1]_2TOsiptel!$A:$F,6,0),"")</f>
        <v/>
      </c>
      <c r="E31" s="9" t="str">
        <f>IFERROR(VLOOKUP($B31,[1]_2TOsiptel!$A:$F,4,0),"")</f>
        <v/>
      </c>
      <c r="F31" s="9" t="str">
        <f>IFERROR(VLOOKUP($B31,[1]_2TOsiptel!$A:$F,5,0),"")</f>
        <v/>
      </c>
      <c r="G31" s="9" t="str">
        <f>IFERROR(VLOOKUP($B31,[1]_2TOsiptel!$A:$F,3,0),"")</f>
        <v/>
      </c>
      <c r="H31" s="10" t="str">
        <f t="shared" ref="H31:H32" si="10">IF(SUM(D31:G31)&gt;0,SUM(D31:G31),"")</f>
        <v/>
      </c>
      <c r="I31" s="58"/>
      <c r="J31" s="59"/>
    </row>
    <row r="32" spans="2:10" x14ac:dyDescent="0.25">
      <c r="B32" s="42"/>
      <c r="C32" s="8" t="s">
        <v>18</v>
      </c>
      <c r="D32" s="9" t="str">
        <f>IFERROR(VLOOKUP($B31,[1]_1TOsipte!$A:$G,6,0),"")</f>
        <v/>
      </c>
      <c r="E32" s="9" t="str">
        <f>IFERROR(VLOOKUP($B31,[1]_1TOsipte!$A:$G,4,0),"")</f>
        <v/>
      </c>
      <c r="F32" s="9" t="str">
        <f>IFERROR(VLOOKUP($B31,[1]_1TOsipte!$A:$G,5,0),"")</f>
        <v/>
      </c>
      <c r="G32" s="9" t="str">
        <f>IFERROR(VLOOKUP($B31,[1]_1TOsipte!$A:$G,3,0),"")</f>
        <v/>
      </c>
      <c r="H32" s="10" t="str">
        <f t="shared" si="10"/>
        <v/>
      </c>
      <c r="I32" s="58"/>
      <c r="J32" s="59"/>
    </row>
    <row r="33" spans="2:10" x14ac:dyDescent="0.25">
      <c r="B33" s="43"/>
      <c r="C33" s="8" t="s">
        <v>19</v>
      </c>
      <c r="D33" s="11" t="str">
        <f t="shared" ref="D33:H33" si="11">IFERROR((D31/D32),"")</f>
        <v/>
      </c>
      <c r="E33" s="11" t="str">
        <f t="shared" si="11"/>
        <v/>
      </c>
      <c r="F33" s="11" t="str">
        <f t="shared" si="11"/>
        <v/>
      </c>
      <c r="G33" s="11" t="str">
        <f t="shared" si="11"/>
        <v/>
      </c>
      <c r="H33" s="11" t="str">
        <f t="shared" si="11"/>
        <v/>
      </c>
      <c r="I33" s="58"/>
      <c r="J33" s="59"/>
    </row>
    <row r="34" spans="2:10" x14ac:dyDescent="0.25">
      <c r="B34" s="41" t="s">
        <v>60</v>
      </c>
      <c r="C34" s="8" t="s">
        <v>17</v>
      </c>
      <c r="D34" s="9">
        <f>IFERROR(VLOOKUP($B34,[1]_2TOsiptel!$A:$F,6,0),"")</f>
        <v>426</v>
      </c>
      <c r="E34" s="9">
        <f>IFERROR(VLOOKUP($B34,[1]_2TOsiptel!$A:$F,4,0),"")</f>
        <v>73</v>
      </c>
      <c r="F34" s="9">
        <f>IFERROR(VLOOKUP($B34,[1]_2TOsiptel!$A:$F,5,0),"")</f>
        <v>3473</v>
      </c>
      <c r="G34" s="9">
        <f>IFERROR(VLOOKUP($B34,[1]_2TOsiptel!$A:$F,3,0),"")</f>
        <v>1196</v>
      </c>
      <c r="H34" s="10">
        <f t="shared" ref="H34:H35" si="12">IF(SUM(D34:G34)&gt;0,SUM(D34:G34),"")</f>
        <v>5168</v>
      </c>
      <c r="I34" s="58"/>
      <c r="J34" s="59"/>
    </row>
    <row r="35" spans="2:10" x14ac:dyDescent="0.25">
      <c r="B35" s="42"/>
      <c r="C35" s="8" t="s">
        <v>18</v>
      </c>
      <c r="D35" s="9">
        <f>IFERROR(VLOOKUP($B34,[1]_1TOsipte!$A:$G,6,0),"")</f>
        <v>477</v>
      </c>
      <c r="E35" s="9">
        <f>IFERROR(VLOOKUP($B34,[1]_1TOsipte!$A:$G,4,0),"")</f>
        <v>77</v>
      </c>
      <c r="F35" s="9">
        <f>IFERROR(VLOOKUP($B34,[1]_1TOsipte!$A:$G,5,0),"")</f>
        <v>3757</v>
      </c>
      <c r="G35" s="9">
        <f>IFERROR(VLOOKUP($B34,[1]_1TOsipte!$A:$G,3,0),"")</f>
        <v>1264</v>
      </c>
      <c r="H35" s="10">
        <f t="shared" si="12"/>
        <v>5575</v>
      </c>
      <c r="I35" s="58"/>
      <c r="J35" s="59"/>
    </row>
    <row r="36" spans="2:10" x14ac:dyDescent="0.25">
      <c r="B36" s="43"/>
      <c r="C36" s="8" t="s">
        <v>19</v>
      </c>
      <c r="D36" s="11">
        <f t="shared" ref="D36:H36" si="13">IFERROR((D34/D35),"")</f>
        <v>0.89308176100628933</v>
      </c>
      <c r="E36" s="11">
        <f t="shared" si="13"/>
        <v>0.94805194805194803</v>
      </c>
      <c r="F36" s="11">
        <f t="shared" si="13"/>
        <v>0.92440777215863723</v>
      </c>
      <c r="G36" s="11">
        <f t="shared" si="13"/>
        <v>0.94620253164556967</v>
      </c>
      <c r="H36" s="11">
        <f t="shared" si="13"/>
        <v>0.92699551569506722</v>
      </c>
      <c r="I36" s="58"/>
      <c r="J36" s="59"/>
    </row>
    <row r="37" spans="2:10" x14ac:dyDescent="0.25">
      <c r="B37" s="41" t="s">
        <v>61</v>
      </c>
      <c r="C37" s="8" t="s">
        <v>17</v>
      </c>
      <c r="D37" s="9">
        <f>IFERROR(VLOOKUP($B37,[1]_2TOsiptel!$A:$F,6,0),"")</f>
        <v>178</v>
      </c>
      <c r="E37" s="9">
        <f>IFERROR(VLOOKUP($B37,[1]_2TOsiptel!$A:$F,4,0),"")</f>
        <v>264</v>
      </c>
      <c r="F37" s="9">
        <f>IFERROR(VLOOKUP($B37,[1]_2TOsiptel!$A:$F,5,0),"")</f>
        <v>1389</v>
      </c>
      <c r="G37" s="9">
        <f>IFERROR(VLOOKUP($B37,[1]_2TOsiptel!$A:$F,3,0),"")</f>
        <v>420</v>
      </c>
      <c r="H37" s="10">
        <f t="shared" ref="H37:H38" si="14">IF(SUM(D37:G37)&gt;0,SUM(D37:G37),"")</f>
        <v>2251</v>
      </c>
      <c r="I37" s="58"/>
      <c r="J37" s="59"/>
    </row>
    <row r="38" spans="2:10" x14ac:dyDescent="0.25">
      <c r="B38" s="42"/>
      <c r="C38" s="8" t="s">
        <v>18</v>
      </c>
      <c r="D38" s="9">
        <f>IFERROR(VLOOKUP($B37,[1]_1TOsipte!$A:$G,6,0),"")</f>
        <v>205</v>
      </c>
      <c r="E38" s="9">
        <f>IFERROR(VLOOKUP($B37,[1]_1TOsipte!$A:$G,4,0),"")</f>
        <v>295</v>
      </c>
      <c r="F38" s="9">
        <f>IFERROR(VLOOKUP($B37,[1]_1TOsipte!$A:$G,5,0),"")</f>
        <v>1525</v>
      </c>
      <c r="G38" s="9">
        <f>IFERROR(VLOOKUP($B37,[1]_1TOsipte!$A:$G,3,0),"")</f>
        <v>463</v>
      </c>
      <c r="H38" s="10">
        <f t="shared" si="14"/>
        <v>2488</v>
      </c>
      <c r="I38" s="58"/>
      <c r="J38" s="59"/>
    </row>
    <row r="39" spans="2:10" x14ac:dyDescent="0.25">
      <c r="B39" s="43"/>
      <c r="C39" s="8" t="s">
        <v>19</v>
      </c>
      <c r="D39" s="11">
        <f t="shared" ref="D39:H39" si="15">IFERROR((D37/D38),"")</f>
        <v>0.86829268292682926</v>
      </c>
      <c r="E39" s="11">
        <f t="shared" si="15"/>
        <v>0.89491525423728813</v>
      </c>
      <c r="F39" s="11">
        <f t="shared" si="15"/>
        <v>0.91081967213114756</v>
      </c>
      <c r="G39" s="11">
        <f t="shared" si="15"/>
        <v>0.90712742980561556</v>
      </c>
      <c r="H39" s="11">
        <f t="shared" si="15"/>
        <v>0.90474276527331188</v>
      </c>
      <c r="I39" s="58"/>
      <c r="J39" s="59"/>
    </row>
    <row r="40" spans="2:10" x14ac:dyDescent="0.25">
      <c r="B40" s="41" t="s">
        <v>62</v>
      </c>
      <c r="C40" s="8" t="s">
        <v>17</v>
      </c>
      <c r="D40" s="9">
        <f>IFERROR(VLOOKUP($B40,[1]_2TOsiptel!$A:$F,6,0),"")</f>
        <v>420</v>
      </c>
      <c r="E40" s="9">
        <f>IFERROR(VLOOKUP($B40,[1]_2TOsiptel!$A:$F,4,0),"")</f>
        <v>168</v>
      </c>
      <c r="F40" s="9">
        <f>IFERROR(VLOOKUP($B40,[1]_2TOsiptel!$A:$F,5,0),"")</f>
        <v>4180</v>
      </c>
      <c r="G40" s="9">
        <f>IFERROR(VLOOKUP($B40,[1]_2TOsiptel!$A:$F,3,0),"")</f>
        <v>1003</v>
      </c>
      <c r="H40" s="10">
        <f t="shared" ref="H40:H41" si="16">IF(SUM(D40:G40)&gt;0,SUM(D40:G40),"")</f>
        <v>5771</v>
      </c>
      <c r="I40" s="58"/>
      <c r="J40" s="59"/>
    </row>
    <row r="41" spans="2:10" x14ac:dyDescent="0.25">
      <c r="B41" s="42"/>
      <c r="C41" s="8" t="s">
        <v>18</v>
      </c>
      <c r="D41" s="9">
        <f>IFERROR(VLOOKUP($B40,[1]_1TOsipte!$A:$G,6,0),"")</f>
        <v>490</v>
      </c>
      <c r="E41" s="9">
        <f>IFERROR(VLOOKUP($B40,[1]_1TOsipte!$A:$G,4,0),"")</f>
        <v>192</v>
      </c>
      <c r="F41" s="9">
        <f>IFERROR(VLOOKUP($B40,[1]_1TOsipte!$A:$G,5,0),"")</f>
        <v>4683</v>
      </c>
      <c r="G41" s="9">
        <f>IFERROR(VLOOKUP($B40,[1]_1TOsipte!$A:$G,3,0),"")</f>
        <v>1102</v>
      </c>
      <c r="H41" s="10">
        <f t="shared" si="16"/>
        <v>6467</v>
      </c>
      <c r="I41" s="58"/>
      <c r="J41" s="59"/>
    </row>
    <row r="42" spans="2:10" x14ac:dyDescent="0.25">
      <c r="B42" s="43"/>
      <c r="C42" s="8" t="s">
        <v>19</v>
      </c>
      <c r="D42" s="11">
        <f t="shared" ref="D42:H42" si="17">IFERROR((D40/D41),"")</f>
        <v>0.8571428571428571</v>
      </c>
      <c r="E42" s="11">
        <f t="shared" si="17"/>
        <v>0.875</v>
      </c>
      <c r="F42" s="11">
        <f t="shared" si="17"/>
        <v>0.89259021994448007</v>
      </c>
      <c r="G42" s="11">
        <f t="shared" si="17"/>
        <v>0.91016333938294014</v>
      </c>
      <c r="H42" s="11">
        <f t="shared" si="17"/>
        <v>0.8923766816143498</v>
      </c>
      <c r="I42" s="58"/>
      <c r="J42" s="59"/>
    </row>
    <row r="43" spans="2:10" x14ac:dyDescent="0.25">
      <c r="B43" s="41" t="s">
        <v>63</v>
      </c>
      <c r="C43" s="8" t="s">
        <v>17</v>
      </c>
      <c r="D43" s="9">
        <f>IFERROR(VLOOKUP($B43,[1]_2TOsiptel!$A:$F,6,0),"")</f>
        <v>307</v>
      </c>
      <c r="E43" s="9">
        <f>IFERROR(VLOOKUP($B43,[1]_2TOsiptel!$A:$F,4,0),"")</f>
        <v>184</v>
      </c>
      <c r="F43" s="9">
        <f>IFERROR(VLOOKUP($B43,[1]_2TOsiptel!$A:$F,5,0),"")</f>
        <v>3435</v>
      </c>
      <c r="G43" s="9">
        <f>IFERROR(VLOOKUP($B43,[1]_2TOsiptel!$A:$F,3,0),"")</f>
        <v>975</v>
      </c>
      <c r="H43" s="10">
        <f t="shared" ref="H43:H44" si="18">IF(SUM(D43:G43)&gt;0,SUM(D43:G43),"")</f>
        <v>4901</v>
      </c>
      <c r="I43" s="58"/>
      <c r="J43" s="59"/>
    </row>
    <row r="44" spans="2:10" x14ac:dyDescent="0.25">
      <c r="B44" s="42"/>
      <c r="C44" s="8" t="s">
        <v>18</v>
      </c>
      <c r="D44" s="9">
        <f>IFERROR(VLOOKUP($B43,[1]_1TOsipte!$A:$G,6,0),"")</f>
        <v>344</v>
      </c>
      <c r="E44" s="9">
        <f>IFERROR(VLOOKUP($B43,[1]_1TOsipte!$A:$G,4,0),"")</f>
        <v>207</v>
      </c>
      <c r="F44" s="9">
        <f>IFERROR(VLOOKUP($B43,[1]_1TOsipte!$A:$G,5,0),"")</f>
        <v>3736</v>
      </c>
      <c r="G44" s="9">
        <f>IFERROR(VLOOKUP($B43,[1]_1TOsipte!$A:$G,3,0),"")</f>
        <v>1025</v>
      </c>
      <c r="H44" s="10">
        <f t="shared" si="18"/>
        <v>5312</v>
      </c>
      <c r="I44" s="58"/>
      <c r="J44" s="59"/>
    </row>
    <row r="45" spans="2:10" x14ac:dyDescent="0.25">
      <c r="B45" s="43"/>
      <c r="C45" s="8" t="s">
        <v>19</v>
      </c>
      <c r="D45" s="11">
        <f t="shared" ref="D45:H45" si="19">IFERROR((D43/D44),"")</f>
        <v>0.89244186046511631</v>
      </c>
      <c r="E45" s="11">
        <f t="shared" si="19"/>
        <v>0.88888888888888884</v>
      </c>
      <c r="F45" s="11">
        <f t="shared" si="19"/>
        <v>0.91943254817987152</v>
      </c>
      <c r="G45" s="11">
        <f t="shared" si="19"/>
        <v>0.95121951219512191</v>
      </c>
      <c r="H45" s="11">
        <f t="shared" si="19"/>
        <v>0.92262801204819278</v>
      </c>
      <c r="I45" s="58"/>
      <c r="J45" s="59"/>
    </row>
    <row r="46" spans="2:10" x14ac:dyDescent="0.25">
      <c r="B46" s="41" t="s">
        <v>64</v>
      </c>
      <c r="C46" s="8" t="s">
        <v>17</v>
      </c>
      <c r="D46" s="9">
        <f>IFERROR(VLOOKUP($B46,[1]_2TOsiptel!$A:$F,6,0),"")</f>
        <v>85</v>
      </c>
      <c r="E46" s="9">
        <f>IFERROR(VLOOKUP($B46,[1]_2TOsiptel!$A:$F,4,0),"")</f>
        <v>35</v>
      </c>
      <c r="F46" s="9">
        <f>IFERROR(VLOOKUP($B46,[1]_2TOsiptel!$A:$F,5,0),"")</f>
        <v>1443</v>
      </c>
      <c r="G46" s="9">
        <f>IFERROR(VLOOKUP($B46,[1]_2TOsiptel!$A:$F,3,0),"")</f>
        <v>370</v>
      </c>
      <c r="H46" s="10">
        <f t="shared" ref="H46:H47" si="20">IF(SUM(D46:G46)&gt;0,SUM(D46:G46),"")</f>
        <v>1933</v>
      </c>
      <c r="I46" s="58"/>
      <c r="J46" s="59"/>
    </row>
    <row r="47" spans="2:10" x14ac:dyDescent="0.25">
      <c r="B47" s="42"/>
      <c r="C47" s="8" t="s">
        <v>18</v>
      </c>
      <c r="D47" s="9">
        <f>IFERROR(VLOOKUP($B46,[1]_1TOsipte!$A:$G,6,0),"")</f>
        <v>88</v>
      </c>
      <c r="E47" s="9">
        <f>IFERROR(VLOOKUP($B46,[1]_1TOsipte!$A:$G,4,0),"")</f>
        <v>38</v>
      </c>
      <c r="F47" s="9">
        <f>IFERROR(VLOOKUP($B46,[1]_1TOsipte!$A:$G,5,0),"")</f>
        <v>1517</v>
      </c>
      <c r="G47" s="9">
        <f>IFERROR(VLOOKUP($B46,[1]_1TOsipte!$A:$G,3,0),"")</f>
        <v>384</v>
      </c>
      <c r="H47" s="10">
        <f t="shared" si="20"/>
        <v>2027</v>
      </c>
      <c r="I47" s="58"/>
      <c r="J47" s="59"/>
    </row>
    <row r="48" spans="2:10" x14ac:dyDescent="0.25">
      <c r="B48" s="43"/>
      <c r="C48" s="8" t="s">
        <v>19</v>
      </c>
      <c r="D48" s="11">
        <f t="shared" ref="D48:H48" si="21">IFERROR((D46/D47),"")</f>
        <v>0.96590909090909094</v>
      </c>
      <c r="E48" s="11">
        <f t="shared" si="21"/>
        <v>0.92105263157894735</v>
      </c>
      <c r="F48" s="11">
        <f t="shared" si="21"/>
        <v>0.95121951219512191</v>
      </c>
      <c r="G48" s="11">
        <f t="shared" si="21"/>
        <v>0.96354166666666663</v>
      </c>
      <c r="H48" s="11">
        <f t="shared" si="21"/>
        <v>0.95362604834731135</v>
      </c>
      <c r="I48" s="58"/>
      <c r="J48" s="59"/>
    </row>
    <row r="49" spans="2:10" x14ac:dyDescent="0.25">
      <c r="B49" s="41" t="s">
        <v>65</v>
      </c>
      <c r="C49" s="8" t="s">
        <v>17</v>
      </c>
      <c r="D49" s="9">
        <f>IFERROR(VLOOKUP($B49,[1]_2TOsiptel!$A:$F,6,0),"")</f>
        <v>94</v>
      </c>
      <c r="E49" s="9">
        <f>IFERROR(VLOOKUP($B49,[1]_2TOsiptel!$A:$F,4,0),"")</f>
        <v>62</v>
      </c>
      <c r="F49" s="9">
        <f>IFERROR(VLOOKUP($B49,[1]_2TOsiptel!$A:$F,5,0),"")</f>
        <v>1454</v>
      </c>
      <c r="G49" s="9">
        <f>IFERROR(VLOOKUP($B49,[1]_2TOsiptel!$A:$F,3,0),"")</f>
        <v>195</v>
      </c>
      <c r="H49" s="10">
        <f t="shared" ref="H49:H50" si="22">IF(SUM(D49:G49)&gt;0,SUM(D49:G49),"")</f>
        <v>1805</v>
      </c>
      <c r="I49" s="58"/>
      <c r="J49" s="59"/>
    </row>
    <row r="50" spans="2:10" x14ac:dyDescent="0.25">
      <c r="B50" s="42"/>
      <c r="C50" s="8" t="s">
        <v>18</v>
      </c>
      <c r="D50" s="9">
        <f>IFERROR(VLOOKUP($B49,[1]_1TOsipte!$A:$G,6,0),"")</f>
        <v>102</v>
      </c>
      <c r="E50" s="9">
        <f>IFERROR(VLOOKUP($B49,[1]_1TOsipte!$A:$G,4,0),"")</f>
        <v>66</v>
      </c>
      <c r="F50" s="9">
        <f>IFERROR(VLOOKUP($B49,[1]_1TOsipte!$A:$G,5,0),"")</f>
        <v>1558</v>
      </c>
      <c r="G50" s="9">
        <f>IFERROR(VLOOKUP($B49,[1]_1TOsipte!$A:$G,3,0),"")</f>
        <v>197</v>
      </c>
      <c r="H50" s="10">
        <f t="shared" si="22"/>
        <v>1923</v>
      </c>
      <c r="I50" s="58"/>
      <c r="J50" s="59"/>
    </row>
    <row r="51" spans="2:10" x14ac:dyDescent="0.25">
      <c r="B51" s="43"/>
      <c r="C51" s="8" t="s">
        <v>19</v>
      </c>
      <c r="D51" s="11">
        <f t="shared" ref="D51:H51" si="23">IFERROR((D49/D50),"")</f>
        <v>0.92156862745098034</v>
      </c>
      <c r="E51" s="11">
        <f t="shared" si="23"/>
        <v>0.93939393939393945</v>
      </c>
      <c r="F51" s="11">
        <f t="shared" si="23"/>
        <v>0.93324775353016687</v>
      </c>
      <c r="G51" s="11">
        <f t="shared" si="23"/>
        <v>0.98984771573604058</v>
      </c>
      <c r="H51" s="11">
        <f t="shared" si="23"/>
        <v>0.9386375455018201</v>
      </c>
      <c r="I51" s="58"/>
      <c r="J51" s="59"/>
    </row>
    <row r="52" spans="2:10" x14ac:dyDescent="0.25">
      <c r="B52" s="41" t="s">
        <v>66</v>
      </c>
      <c r="C52" s="8" t="s">
        <v>17</v>
      </c>
      <c r="D52" s="9" t="str">
        <f>IFERROR(VLOOKUP($B52,[1]_2TOsiptel!$A:$F,6,0),"")</f>
        <v/>
      </c>
      <c r="E52" s="9" t="str">
        <f>IFERROR(VLOOKUP($B52,[1]_2TOsiptel!$A:$F,4,0),"")</f>
        <v/>
      </c>
      <c r="F52" s="9" t="str">
        <f>IFERROR(VLOOKUP($B52,[1]_2TOsiptel!$A:$F,5,0),"")</f>
        <v/>
      </c>
      <c r="G52" s="9" t="str">
        <f>IFERROR(VLOOKUP($B52,[1]_2TOsiptel!$A:$F,3,0),"")</f>
        <v/>
      </c>
      <c r="H52" s="10" t="str">
        <f t="shared" ref="H52:H53" si="24">IF(SUM(D52:G52)&gt;0,SUM(D52:G52),"")</f>
        <v/>
      </c>
      <c r="I52" s="58"/>
      <c r="J52" s="59"/>
    </row>
    <row r="53" spans="2:10" x14ac:dyDescent="0.25">
      <c r="B53" s="42"/>
      <c r="C53" s="8" t="s">
        <v>18</v>
      </c>
      <c r="D53" s="9" t="str">
        <f>IFERROR(VLOOKUP($B52,[1]_1TOsipte!$A:$G,6,0),"")</f>
        <v/>
      </c>
      <c r="E53" s="9" t="str">
        <f>IFERROR(VLOOKUP($B52,[1]_1TOsipte!$A:$G,4,0),"")</f>
        <v/>
      </c>
      <c r="F53" s="9" t="str">
        <f>IFERROR(VLOOKUP($B52,[1]_1TOsipte!$A:$G,5,0),"")</f>
        <v/>
      </c>
      <c r="G53" s="9" t="str">
        <f>IFERROR(VLOOKUP($B52,[1]_1TOsipte!$A:$G,3,0),"")</f>
        <v/>
      </c>
      <c r="H53" s="10" t="str">
        <f t="shared" si="24"/>
        <v/>
      </c>
      <c r="I53" s="58"/>
      <c r="J53" s="59"/>
    </row>
    <row r="54" spans="2:10" x14ac:dyDescent="0.25">
      <c r="B54" s="43"/>
      <c r="C54" s="8" t="s">
        <v>19</v>
      </c>
      <c r="D54" s="11" t="str">
        <f t="shared" ref="D54:H54" si="25">IFERROR((D52/D53),"")</f>
        <v/>
      </c>
      <c r="E54" s="11" t="str">
        <f t="shared" si="25"/>
        <v/>
      </c>
      <c r="F54" s="11" t="str">
        <f t="shared" si="25"/>
        <v/>
      </c>
      <c r="G54" s="11" t="str">
        <f t="shared" si="25"/>
        <v/>
      </c>
      <c r="H54" s="11" t="str">
        <f t="shared" si="25"/>
        <v/>
      </c>
      <c r="I54" s="58"/>
      <c r="J54" s="59"/>
    </row>
    <row r="55" spans="2:10" x14ac:dyDescent="0.25">
      <c r="B55" s="41" t="s">
        <v>67</v>
      </c>
      <c r="C55" s="8" t="s">
        <v>17</v>
      </c>
      <c r="D55" s="9">
        <f>IFERROR(VLOOKUP($B55,[1]_2TOsiptel!$A:$F,6,0),"")</f>
        <v>322</v>
      </c>
      <c r="E55" s="9">
        <f>IFERROR(VLOOKUP($B55,[1]_2TOsiptel!$A:$F,4,0),"")</f>
        <v>219</v>
      </c>
      <c r="F55" s="9">
        <f>IFERROR(VLOOKUP($B55,[1]_2TOsiptel!$A:$F,5,0),"")</f>
        <v>2568</v>
      </c>
      <c r="G55" s="9">
        <f>IFERROR(VLOOKUP($B55,[1]_2TOsiptel!$A:$F,3,0),"")</f>
        <v>336</v>
      </c>
      <c r="H55" s="10">
        <f t="shared" ref="H55:H56" si="26">IF(SUM(D55:G55)&gt;0,SUM(D55:G55),"")</f>
        <v>3445</v>
      </c>
      <c r="I55" s="58"/>
      <c r="J55" s="59"/>
    </row>
    <row r="56" spans="2:10" x14ac:dyDescent="0.25">
      <c r="B56" s="42"/>
      <c r="C56" s="8" t="s">
        <v>18</v>
      </c>
      <c r="D56" s="9">
        <f>IFERROR(VLOOKUP($B55,[1]_1TOsipte!$A:$G,6,0),"")</f>
        <v>367</v>
      </c>
      <c r="E56" s="9">
        <f>IFERROR(VLOOKUP($B55,[1]_1TOsipte!$A:$G,4,0),"")</f>
        <v>257</v>
      </c>
      <c r="F56" s="9">
        <f>IFERROR(VLOOKUP($B55,[1]_1TOsipte!$A:$G,5,0),"")</f>
        <v>2795</v>
      </c>
      <c r="G56" s="9">
        <f>IFERROR(VLOOKUP($B55,[1]_1TOsipte!$A:$G,3,0),"")</f>
        <v>362</v>
      </c>
      <c r="H56" s="10">
        <f t="shared" si="26"/>
        <v>3781</v>
      </c>
      <c r="I56" s="58"/>
      <c r="J56" s="59"/>
    </row>
    <row r="57" spans="2:10" x14ac:dyDescent="0.25">
      <c r="B57" s="43"/>
      <c r="C57" s="8" t="s">
        <v>19</v>
      </c>
      <c r="D57" s="11">
        <f t="shared" ref="D57:H57" si="27">IFERROR((D55/D56),"")</f>
        <v>0.87738419618528607</v>
      </c>
      <c r="E57" s="11">
        <f t="shared" si="27"/>
        <v>0.85214007782101164</v>
      </c>
      <c r="F57" s="11">
        <f t="shared" si="27"/>
        <v>0.91878354203935597</v>
      </c>
      <c r="G57" s="11">
        <f t="shared" si="27"/>
        <v>0.92817679558011046</v>
      </c>
      <c r="H57" s="11">
        <f t="shared" si="27"/>
        <v>0.91113462047077498</v>
      </c>
      <c r="I57" s="58"/>
      <c r="J57" s="59"/>
    </row>
    <row r="58" spans="2:10" x14ac:dyDescent="0.25">
      <c r="B58" s="41" t="s">
        <v>94</v>
      </c>
      <c r="C58" s="8" t="s">
        <v>17</v>
      </c>
      <c r="D58" s="9">
        <f>IFERROR(VLOOKUP($B58,[1]_2TOsiptel!$A:$F,6,0),"")</f>
        <v>391</v>
      </c>
      <c r="E58" s="9">
        <f>IFERROR(VLOOKUP($B58,[1]_2TOsiptel!$A:$F,4,0),"")</f>
        <v>321</v>
      </c>
      <c r="F58" s="9">
        <f>IFERROR(VLOOKUP($B58,[1]_2TOsiptel!$A:$F,5,0),"")</f>
        <v>3329</v>
      </c>
      <c r="G58" s="9">
        <f>IFERROR(VLOOKUP($B58,[1]_2TOsiptel!$A:$F,3,0),"")</f>
        <v>1844</v>
      </c>
      <c r="H58" s="10">
        <f t="shared" ref="H58:H59" si="28">IF(SUM(D58:G58)&gt;0,SUM(D58:G58),"")</f>
        <v>5885</v>
      </c>
      <c r="I58" s="58"/>
      <c r="J58" s="59"/>
    </row>
    <row r="59" spans="2:10" x14ac:dyDescent="0.25">
      <c r="B59" s="42"/>
      <c r="C59" s="8" t="s">
        <v>18</v>
      </c>
      <c r="D59" s="9">
        <f>IFERROR(VLOOKUP($B58,[1]_1TOsipte!$A:$G,6,0),"")</f>
        <v>537</v>
      </c>
      <c r="E59" s="9">
        <f>IFERROR(VLOOKUP($B58,[1]_1TOsipte!$A:$G,4,0),"")</f>
        <v>435</v>
      </c>
      <c r="F59" s="9">
        <f>IFERROR(VLOOKUP($B58,[1]_1TOsipte!$A:$G,5,0),"")</f>
        <v>4224</v>
      </c>
      <c r="G59" s="9">
        <f>IFERROR(VLOOKUP($B58,[1]_1TOsipte!$A:$G,3,0),"")</f>
        <v>2200</v>
      </c>
      <c r="H59" s="10">
        <f t="shared" si="28"/>
        <v>7396</v>
      </c>
      <c r="I59" s="58"/>
      <c r="J59" s="59"/>
    </row>
    <row r="60" spans="2:10" x14ac:dyDescent="0.25">
      <c r="B60" s="43"/>
      <c r="C60" s="8" t="s">
        <v>19</v>
      </c>
      <c r="D60" s="11">
        <f t="shared" ref="D60:H60" si="29">IFERROR((D58/D59),"")</f>
        <v>0.72811918063314707</v>
      </c>
      <c r="E60" s="11">
        <f t="shared" si="29"/>
        <v>0.73793103448275865</v>
      </c>
      <c r="F60" s="11">
        <f t="shared" si="29"/>
        <v>0.78811553030303028</v>
      </c>
      <c r="G60" s="11">
        <f t="shared" si="29"/>
        <v>0.83818181818181814</v>
      </c>
      <c r="H60" s="79">
        <f t="shared" si="29"/>
        <v>0.7957003785830179</v>
      </c>
      <c r="I60" s="58"/>
      <c r="J60" s="59"/>
    </row>
    <row r="61" spans="2:10" x14ac:dyDescent="0.25">
      <c r="B61" s="41" t="s">
        <v>91</v>
      </c>
      <c r="C61" s="8" t="s">
        <v>17</v>
      </c>
      <c r="D61" s="9">
        <f>IFERROR(VLOOKUP($B61,[1]_2TOsiptel!$A:$F,6,0),"")</f>
        <v>702</v>
      </c>
      <c r="E61" s="9">
        <f>IFERROR(VLOOKUP($B61,[1]_2TOsiptel!$A:$F,4,0),"")</f>
        <v>580</v>
      </c>
      <c r="F61" s="9">
        <f>IFERROR(VLOOKUP($B61,[1]_2TOsiptel!$A:$F,5,0),"")</f>
        <v>9633</v>
      </c>
      <c r="G61" s="9">
        <f>IFERROR(VLOOKUP($B61,[1]_2TOsiptel!$A:$F,3,0),"")</f>
        <v>3386</v>
      </c>
      <c r="H61" s="10">
        <f t="shared" ref="H61:H62" si="30">IF(SUM(D61:G61)&gt;0,SUM(D61:G61),"")</f>
        <v>14301</v>
      </c>
      <c r="I61" s="58"/>
      <c r="J61" s="59"/>
    </row>
    <row r="62" spans="2:10" x14ac:dyDescent="0.25">
      <c r="B62" s="42"/>
      <c r="C62" s="8" t="s">
        <v>18</v>
      </c>
      <c r="D62" s="9">
        <f>IFERROR(VLOOKUP($B61,[1]_1TOsipte!$A:$G,6,0),"")</f>
        <v>754</v>
      </c>
      <c r="E62" s="9">
        <f>IFERROR(VLOOKUP($B61,[1]_1TOsipte!$A:$G,4,0),"")</f>
        <v>615</v>
      </c>
      <c r="F62" s="9">
        <f>IFERROR(VLOOKUP($B61,[1]_1TOsipte!$A:$G,5,0),"")</f>
        <v>10168</v>
      </c>
      <c r="G62" s="9">
        <f>IFERROR(VLOOKUP($B61,[1]_1TOsipte!$A:$G,3,0),"")</f>
        <v>3493</v>
      </c>
      <c r="H62" s="10">
        <f t="shared" si="30"/>
        <v>15030</v>
      </c>
      <c r="I62" s="58"/>
      <c r="J62" s="59"/>
    </row>
    <row r="63" spans="2:10" x14ac:dyDescent="0.25">
      <c r="B63" s="43"/>
      <c r="C63" s="8" t="s">
        <v>19</v>
      </c>
      <c r="D63" s="11">
        <f t="shared" ref="D63:H63" si="31">IFERROR((D61/D62),"")</f>
        <v>0.93103448275862066</v>
      </c>
      <c r="E63" s="11">
        <f t="shared" si="31"/>
        <v>0.94308943089430897</v>
      </c>
      <c r="F63" s="11">
        <f t="shared" si="31"/>
        <v>0.94738394964594808</v>
      </c>
      <c r="G63" s="11">
        <f t="shared" si="31"/>
        <v>0.96936730604065269</v>
      </c>
      <c r="H63" s="11">
        <f t="shared" si="31"/>
        <v>0.951497005988024</v>
      </c>
      <c r="I63" s="58"/>
      <c r="J63" s="59"/>
    </row>
    <row r="64" spans="2:10" x14ac:dyDescent="0.25">
      <c r="B64" s="41" t="s">
        <v>68</v>
      </c>
      <c r="C64" s="8" t="s">
        <v>17</v>
      </c>
      <c r="D64" s="9">
        <f>IFERROR(VLOOKUP($B64,[1]_2TOsiptel!$A:$F,6,0),"")</f>
        <v>207</v>
      </c>
      <c r="E64" s="9">
        <f>IFERROR(VLOOKUP($B64,[1]_2TOsiptel!$A:$F,4,0),"")</f>
        <v>154</v>
      </c>
      <c r="F64" s="9">
        <f>IFERROR(VLOOKUP($B64,[1]_2TOsiptel!$A:$F,5,0),"")</f>
        <v>2149</v>
      </c>
      <c r="G64" s="9">
        <f>IFERROR(VLOOKUP($B64,[1]_2TOsiptel!$A:$F,3,0),"")</f>
        <v>584</v>
      </c>
      <c r="H64" s="10">
        <f t="shared" ref="H64:H65" si="32">IF(SUM(D64:G64)&gt;0,SUM(D64:G64),"")</f>
        <v>3094</v>
      </c>
      <c r="I64" s="58"/>
      <c r="J64" s="59"/>
    </row>
    <row r="65" spans="2:10" x14ac:dyDescent="0.25">
      <c r="B65" s="42"/>
      <c r="C65" s="8" t="s">
        <v>18</v>
      </c>
      <c r="D65" s="9">
        <f>IFERROR(VLOOKUP($B64,[1]_1TOsipte!$A:$G,6,0),"")</f>
        <v>285</v>
      </c>
      <c r="E65" s="9">
        <f>IFERROR(VLOOKUP($B64,[1]_1TOsipte!$A:$G,4,0),"")</f>
        <v>207</v>
      </c>
      <c r="F65" s="9">
        <f>IFERROR(VLOOKUP($B64,[1]_1TOsipte!$A:$G,5,0),"")</f>
        <v>2639</v>
      </c>
      <c r="G65" s="9">
        <f>IFERROR(VLOOKUP($B64,[1]_1TOsipte!$A:$G,3,0),"")</f>
        <v>726</v>
      </c>
      <c r="H65" s="10">
        <f t="shared" si="32"/>
        <v>3857</v>
      </c>
      <c r="I65" s="58"/>
      <c r="J65" s="59"/>
    </row>
    <row r="66" spans="2:10" x14ac:dyDescent="0.25">
      <c r="B66" s="43"/>
      <c r="C66" s="8" t="s">
        <v>19</v>
      </c>
      <c r="D66" s="11">
        <f t="shared" ref="D66:H66" si="33">IFERROR((D64/D65),"")</f>
        <v>0.72631578947368425</v>
      </c>
      <c r="E66" s="11">
        <f t="shared" si="33"/>
        <v>0.7439613526570048</v>
      </c>
      <c r="F66" s="11">
        <f t="shared" si="33"/>
        <v>0.81432360742705567</v>
      </c>
      <c r="G66" s="11">
        <f t="shared" si="33"/>
        <v>0.80440771349862261</v>
      </c>
      <c r="H66" s="11">
        <f t="shared" si="33"/>
        <v>0.80217785843920142</v>
      </c>
      <c r="I66" s="58"/>
      <c r="J66" s="59"/>
    </row>
    <row r="67" spans="2:10" x14ac:dyDescent="0.25">
      <c r="B67" s="41" t="s">
        <v>88</v>
      </c>
      <c r="C67" s="8" t="s">
        <v>17</v>
      </c>
      <c r="D67" s="9">
        <f>IFERROR(VLOOKUP($B67,[1]_2TOsiptel!$A:$F,6,0),"")</f>
        <v>1027</v>
      </c>
      <c r="E67" s="9">
        <f>IFERROR(VLOOKUP($B67,[1]_2TOsiptel!$A:$F,4,0),"")</f>
        <v>790</v>
      </c>
      <c r="F67" s="9">
        <f>IFERROR(VLOOKUP($B67,[1]_2TOsiptel!$A:$F,5,0),"")</f>
        <v>8984</v>
      </c>
      <c r="G67" s="9">
        <f>IFERROR(VLOOKUP($B67,[1]_2TOsiptel!$A:$F,3,0),"")</f>
        <v>1966</v>
      </c>
      <c r="H67" s="10">
        <f t="shared" ref="H67:H68" si="34">IF(SUM(D67:G67)&gt;0,SUM(D67:G67),"")</f>
        <v>12767</v>
      </c>
      <c r="I67" s="58"/>
      <c r="J67" s="59"/>
    </row>
    <row r="68" spans="2:10" x14ac:dyDescent="0.25">
      <c r="B68" s="42"/>
      <c r="C68" s="8" t="s">
        <v>18</v>
      </c>
      <c r="D68" s="9">
        <f>IFERROR(VLOOKUP($B67,[1]_1TOsipte!$A:$G,6,0),"")</f>
        <v>1085</v>
      </c>
      <c r="E68" s="9">
        <f>IFERROR(VLOOKUP($B67,[1]_1TOsipte!$A:$G,4,0),"")</f>
        <v>827</v>
      </c>
      <c r="F68" s="9">
        <f>IFERROR(VLOOKUP($B67,[1]_1TOsipte!$A:$G,5,0),"")</f>
        <v>9446</v>
      </c>
      <c r="G68" s="9">
        <f>IFERROR(VLOOKUP($B67,[1]_1TOsipte!$A:$G,3,0),"")</f>
        <v>2063</v>
      </c>
      <c r="H68" s="10">
        <f t="shared" si="34"/>
        <v>13421</v>
      </c>
      <c r="I68" s="58"/>
      <c r="J68" s="59"/>
    </row>
    <row r="69" spans="2:10" x14ac:dyDescent="0.25">
      <c r="B69" s="43"/>
      <c r="C69" s="8" t="s">
        <v>19</v>
      </c>
      <c r="D69" s="11">
        <f t="shared" ref="D69:H69" si="35">IFERROR((D67/D68),"")</f>
        <v>0.94654377880184337</v>
      </c>
      <c r="E69" s="11">
        <f t="shared" si="35"/>
        <v>0.95525997581620314</v>
      </c>
      <c r="F69" s="11">
        <f t="shared" si="35"/>
        <v>0.95109040863857719</v>
      </c>
      <c r="G69" s="11">
        <f t="shared" si="35"/>
        <v>0.95298109549200194</v>
      </c>
      <c r="H69" s="11">
        <f t="shared" si="35"/>
        <v>0.95127039713881234</v>
      </c>
      <c r="I69" s="58"/>
      <c r="J69" s="59"/>
    </row>
    <row r="70" spans="2:10" x14ac:dyDescent="0.25">
      <c r="B70" s="41" t="s">
        <v>89</v>
      </c>
      <c r="C70" s="8" t="s">
        <v>17</v>
      </c>
      <c r="D70" s="9">
        <f>IFERROR(VLOOKUP($B70,[1]_2TOsiptel!$A:$F,6,0),"")</f>
        <v>2422</v>
      </c>
      <c r="E70" s="9">
        <f>IFERROR(VLOOKUP($B70,[1]_2TOsiptel!$A:$F,4,0),"")</f>
        <v>1328</v>
      </c>
      <c r="F70" s="9">
        <f>IFERROR(VLOOKUP($B70,[1]_2TOsiptel!$A:$F,5,0),"")</f>
        <v>15369</v>
      </c>
      <c r="G70" s="9">
        <f>IFERROR(VLOOKUP($B70,[1]_2TOsiptel!$A:$F,3,0),"")</f>
        <v>3946</v>
      </c>
      <c r="H70" s="10">
        <f t="shared" ref="H70:H71" si="36">IF(SUM(D70:G70)&gt;0,SUM(D70:G70),"")</f>
        <v>23065</v>
      </c>
      <c r="I70" s="58"/>
      <c r="J70" s="59"/>
    </row>
    <row r="71" spans="2:10" x14ac:dyDescent="0.25">
      <c r="B71" s="42"/>
      <c r="C71" s="8" t="s">
        <v>18</v>
      </c>
      <c r="D71" s="9">
        <f>IFERROR(VLOOKUP($B70,[1]_1TOsipte!$A:$G,6,0),"")</f>
        <v>2984</v>
      </c>
      <c r="E71" s="9">
        <f>IFERROR(VLOOKUP($B70,[1]_1TOsipte!$A:$G,4,0),"")</f>
        <v>1628</v>
      </c>
      <c r="F71" s="9">
        <f>IFERROR(VLOOKUP($B70,[1]_1TOsipte!$A:$G,5,0),"")</f>
        <v>17357</v>
      </c>
      <c r="G71" s="9">
        <f>IFERROR(VLOOKUP($B70,[1]_1TOsipte!$A:$G,3,0),"")</f>
        <v>4326</v>
      </c>
      <c r="H71" s="10">
        <f t="shared" si="36"/>
        <v>26295</v>
      </c>
      <c r="I71" s="58"/>
      <c r="J71" s="59"/>
    </row>
    <row r="72" spans="2:10" x14ac:dyDescent="0.25">
      <c r="B72" s="43"/>
      <c r="C72" s="8" t="s">
        <v>19</v>
      </c>
      <c r="D72" s="11">
        <f t="shared" ref="D72:H72" si="37">IFERROR((D70/D71),"")</f>
        <v>0.81166219839142095</v>
      </c>
      <c r="E72" s="11">
        <f t="shared" si="37"/>
        <v>0.8157248157248157</v>
      </c>
      <c r="F72" s="11">
        <f t="shared" si="37"/>
        <v>0.88546407789364523</v>
      </c>
      <c r="G72" s="11">
        <f t="shared" si="37"/>
        <v>0.91215903837263057</v>
      </c>
      <c r="H72" s="11">
        <f t="shared" si="37"/>
        <v>0.87716295873740258</v>
      </c>
      <c r="I72" s="58"/>
      <c r="J72" s="59"/>
    </row>
    <row r="73" spans="2:10" x14ac:dyDescent="0.25">
      <c r="B73" s="41" t="s">
        <v>93</v>
      </c>
      <c r="C73" s="8" t="s">
        <v>17</v>
      </c>
      <c r="D73" s="9">
        <f>IFERROR(VLOOKUP($B73,[1]_2TOsiptel!$A:$F,6,0),"")</f>
        <v>701</v>
      </c>
      <c r="E73" s="9">
        <f>IFERROR(VLOOKUP($B73,[1]_2TOsiptel!$A:$F,4,0),"")</f>
        <v>402</v>
      </c>
      <c r="F73" s="9">
        <f>IFERROR(VLOOKUP($B73,[1]_2TOsiptel!$A:$F,5,0),"")</f>
        <v>5871</v>
      </c>
      <c r="G73" s="9">
        <f>IFERROR(VLOOKUP($B73,[1]_2TOsiptel!$A:$F,3,0),"")</f>
        <v>1399</v>
      </c>
      <c r="H73" s="10">
        <f t="shared" ref="H73:H74" si="38">IF(SUM(D73:G73)&gt;0,SUM(D73:G73),"")</f>
        <v>8373</v>
      </c>
      <c r="I73" s="58"/>
      <c r="J73" s="59"/>
    </row>
    <row r="74" spans="2:10" x14ac:dyDescent="0.25">
      <c r="B74" s="42"/>
      <c r="C74" s="8" t="s">
        <v>18</v>
      </c>
      <c r="D74" s="9">
        <f>IFERROR(VLOOKUP($B73,[1]_1TOsipte!$A:$G,6,0),"")</f>
        <v>758</v>
      </c>
      <c r="E74" s="9">
        <f>IFERROR(VLOOKUP($B73,[1]_1TOsipte!$A:$G,4,0),"")</f>
        <v>439</v>
      </c>
      <c r="F74" s="9">
        <f>IFERROR(VLOOKUP($B73,[1]_1TOsipte!$A:$G,5,0),"")</f>
        <v>6331</v>
      </c>
      <c r="G74" s="9">
        <f>IFERROR(VLOOKUP($B73,[1]_1TOsipte!$A:$G,3,0),"")</f>
        <v>1512</v>
      </c>
      <c r="H74" s="10">
        <f t="shared" si="38"/>
        <v>9040</v>
      </c>
      <c r="I74" s="58"/>
      <c r="J74" s="59"/>
    </row>
    <row r="75" spans="2:10" x14ac:dyDescent="0.25">
      <c r="B75" s="43"/>
      <c r="C75" s="8" t="s">
        <v>19</v>
      </c>
      <c r="D75" s="11">
        <f t="shared" ref="D75:H75" si="39">IFERROR((D73/D74),"")</f>
        <v>0.92480211081794195</v>
      </c>
      <c r="E75" s="11">
        <f t="shared" si="39"/>
        <v>0.91571753986332571</v>
      </c>
      <c r="F75" s="11">
        <f t="shared" si="39"/>
        <v>0.92734165218764808</v>
      </c>
      <c r="G75" s="11">
        <f t="shared" si="39"/>
        <v>0.92526455026455023</v>
      </c>
      <c r="H75" s="11">
        <f t="shared" si="39"/>
        <v>0.92621681415929202</v>
      </c>
      <c r="I75" s="58"/>
      <c r="J75" s="59"/>
    </row>
    <row r="76" spans="2:10" x14ac:dyDescent="0.25">
      <c r="B76" s="41" t="s">
        <v>92</v>
      </c>
      <c r="C76" s="8" t="s">
        <v>17</v>
      </c>
      <c r="D76" s="9" t="str">
        <f>IFERROR(VLOOKUP($B76,[1]_2TOsiptel!$A:$F,6,0),"")</f>
        <v/>
      </c>
      <c r="E76" s="9" t="str">
        <f>IFERROR(VLOOKUP($B76,[1]_2TOsiptel!$A:$F,4,0),"")</f>
        <v/>
      </c>
      <c r="F76" s="9" t="str">
        <f>IFERROR(VLOOKUP($B76,[1]_2TOsiptel!$A:$F,5,0),"")</f>
        <v/>
      </c>
      <c r="G76" s="9" t="str">
        <f>IFERROR(VLOOKUP($B76,[1]_2TOsiptel!$A:$F,3,0),"")</f>
        <v/>
      </c>
      <c r="H76" s="10" t="str">
        <f t="shared" ref="H76:H77" si="40">IF(SUM(D76:G76)&gt;0,SUM(D76:G76),"")</f>
        <v/>
      </c>
      <c r="I76" s="58"/>
      <c r="J76" s="59"/>
    </row>
    <row r="77" spans="2:10" x14ac:dyDescent="0.25">
      <c r="B77" s="42"/>
      <c r="C77" s="8" t="s">
        <v>18</v>
      </c>
      <c r="D77" s="9" t="str">
        <f>IFERROR(VLOOKUP($B76,[1]_1TOsipte!$A:$G,6,0),"")</f>
        <v/>
      </c>
      <c r="E77" s="9" t="str">
        <f>IFERROR(VLOOKUP($B76,[1]_1TOsipte!$A:$G,4,0),"")</f>
        <v/>
      </c>
      <c r="F77" s="9" t="str">
        <f>IFERROR(VLOOKUP($B76,[1]_1TOsipte!$A:$G,5,0),"")</f>
        <v/>
      </c>
      <c r="G77" s="9" t="str">
        <f>IFERROR(VLOOKUP($B76,[1]_1TOsipte!$A:$G,3,0),"")</f>
        <v/>
      </c>
      <c r="H77" s="10" t="str">
        <f t="shared" si="40"/>
        <v/>
      </c>
      <c r="I77" s="58"/>
      <c r="J77" s="59"/>
    </row>
    <row r="78" spans="2:10" x14ac:dyDescent="0.25">
      <c r="B78" s="43"/>
      <c r="C78" s="8" t="s">
        <v>19</v>
      </c>
      <c r="D78" s="11" t="str">
        <f t="shared" ref="D78:H78" si="41">IFERROR((D76/D77),"")</f>
        <v/>
      </c>
      <c r="E78" s="11" t="str">
        <f t="shared" si="41"/>
        <v/>
      </c>
      <c r="F78" s="11" t="str">
        <f t="shared" si="41"/>
        <v/>
      </c>
      <c r="G78" s="11" t="str">
        <f t="shared" si="41"/>
        <v/>
      </c>
      <c r="H78" s="11" t="str">
        <f t="shared" si="41"/>
        <v/>
      </c>
      <c r="I78" s="58"/>
      <c r="J78" s="59"/>
    </row>
    <row r="79" spans="2:10" x14ac:dyDescent="0.25">
      <c r="B79" s="41" t="s">
        <v>69</v>
      </c>
      <c r="C79" s="8" t="s">
        <v>17</v>
      </c>
      <c r="D79" s="9" t="str">
        <f>IFERROR(VLOOKUP($B79,[1]_2TOsiptel!$A:$F,6,0),"")</f>
        <v/>
      </c>
      <c r="E79" s="9" t="str">
        <f>IFERROR(VLOOKUP($B79,[1]_2TOsiptel!$A:$F,4,0),"")</f>
        <v/>
      </c>
      <c r="F79" s="9" t="str">
        <f>IFERROR(VLOOKUP($B79,[1]_2TOsiptel!$A:$F,5,0),"")</f>
        <v/>
      </c>
      <c r="G79" s="9" t="str">
        <f>IFERROR(VLOOKUP($B79,[1]_2TOsiptel!$A:$F,3,0),"")</f>
        <v/>
      </c>
      <c r="H79" s="10" t="str">
        <f t="shared" ref="H79:H80" si="42">IF(SUM(D79:G79)&gt;0,SUM(D79:G79),"")</f>
        <v/>
      </c>
      <c r="I79" s="58"/>
      <c r="J79" s="59"/>
    </row>
    <row r="80" spans="2:10" x14ac:dyDescent="0.25">
      <c r="B80" s="42"/>
      <c r="C80" s="8" t="s">
        <v>18</v>
      </c>
      <c r="D80" s="9" t="str">
        <f>IFERROR(VLOOKUP($B79,[1]_1TOsipte!$A:$G,6,0),"")</f>
        <v/>
      </c>
      <c r="E80" s="9" t="str">
        <f>IFERROR(VLOOKUP($B79,[1]_1TOsipte!$A:$G,4,0),"")</f>
        <v/>
      </c>
      <c r="F80" s="9" t="str">
        <f>IFERROR(VLOOKUP($B79,[1]_1TOsipte!$A:$G,5,0),"")</f>
        <v/>
      </c>
      <c r="G80" s="9" t="str">
        <f>IFERROR(VLOOKUP($B79,[1]_1TOsipte!$A:$G,3,0),"")</f>
        <v/>
      </c>
      <c r="H80" s="10" t="str">
        <f t="shared" si="42"/>
        <v/>
      </c>
      <c r="I80" s="58"/>
      <c r="J80" s="59"/>
    </row>
    <row r="81" spans="2:10" x14ac:dyDescent="0.25">
      <c r="B81" s="43"/>
      <c r="C81" s="8" t="s">
        <v>19</v>
      </c>
      <c r="D81" s="11" t="str">
        <f t="shared" ref="D81:H81" si="43">IFERROR((D79/D80),"")</f>
        <v/>
      </c>
      <c r="E81" s="11" t="str">
        <f t="shared" si="43"/>
        <v/>
      </c>
      <c r="F81" s="11" t="str">
        <f t="shared" si="43"/>
        <v/>
      </c>
      <c r="G81" s="11" t="str">
        <f t="shared" si="43"/>
        <v/>
      </c>
      <c r="H81" s="11" t="str">
        <f t="shared" si="43"/>
        <v/>
      </c>
      <c r="I81" s="58"/>
      <c r="J81" s="59"/>
    </row>
    <row r="82" spans="2:10" x14ac:dyDescent="0.25">
      <c r="B82" s="41" t="s">
        <v>70</v>
      </c>
      <c r="C82" s="8" t="s">
        <v>17</v>
      </c>
      <c r="D82" s="9">
        <f>IFERROR(VLOOKUP($B82,[1]_2TOsiptel!$A:$F,6,0),"")</f>
        <v>689</v>
      </c>
      <c r="E82" s="9">
        <f>IFERROR(VLOOKUP($B82,[1]_2TOsiptel!$A:$F,4,0),"")</f>
        <v>360</v>
      </c>
      <c r="F82" s="9">
        <f>IFERROR(VLOOKUP($B82,[1]_2TOsiptel!$A:$F,5,0),"")</f>
        <v>4748</v>
      </c>
      <c r="G82" s="9">
        <f>IFERROR(VLOOKUP($B82,[1]_2TOsiptel!$A:$F,3,0),"")</f>
        <v>2224</v>
      </c>
      <c r="H82" s="10">
        <f t="shared" ref="H82:H83" si="44">IF(SUM(D82:G82)&gt;0,SUM(D82:G82),"")</f>
        <v>8021</v>
      </c>
      <c r="I82" s="58"/>
      <c r="J82" s="59"/>
    </row>
    <row r="83" spans="2:10" x14ac:dyDescent="0.25">
      <c r="B83" s="42"/>
      <c r="C83" s="8" t="s">
        <v>18</v>
      </c>
      <c r="D83" s="9">
        <f>IFERROR(VLOOKUP($B82,[1]_1TOsipte!$A:$G,6,0),"")</f>
        <v>743</v>
      </c>
      <c r="E83" s="9">
        <f>IFERROR(VLOOKUP($B82,[1]_1TOsipte!$A:$G,4,0),"")</f>
        <v>396</v>
      </c>
      <c r="F83" s="9">
        <f>IFERROR(VLOOKUP($B82,[1]_1TOsipte!$A:$G,5,0),"")</f>
        <v>5176</v>
      </c>
      <c r="G83" s="9">
        <f>IFERROR(VLOOKUP($B82,[1]_1TOsipte!$A:$G,3,0),"")</f>
        <v>2327</v>
      </c>
      <c r="H83" s="10">
        <f t="shared" si="44"/>
        <v>8642</v>
      </c>
      <c r="I83" s="58"/>
      <c r="J83" s="59"/>
    </row>
    <row r="84" spans="2:10" x14ac:dyDescent="0.25">
      <c r="B84" s="43"/>
      <c r="C84" s="8" t="s">
        <v>19</v>
      </c>
      <c r="D84" s="11">
        <f t="shared" ref="D84:H84" si="45">IFERROR((D82/D83),"")</f>
        <v>0.92732166890982504</v>
      </c>
      <c r="E84" s="11">
        <f t="shared" si="45"/>
        <v>0.90909090909090906</v>
      </c>
      <c r="F84" s="11">
        <f t="shared" si="45"/>
        <v>0.91731066460587329</v>
      </c>
      <c r="G84" s="11">
        <f t="shared" si="45"/>
        <v>0.95573700042973786</v>
      </c>
      <c r="H84" s="11">
        <f t="shared" si="45"/>
        <v>0.92814163388104609</v>
      </c>
      <c r="I84" s="58"/>
      <c r="J84" s="59"/>
    </row>
    <row r="85" spans="2:10" x14ac:dyDescent="0.25">
      <c r="B85" s="41" t="s">
        <v>71</v>
      </c>
      <c r="C85" s="8" t="s">
        <v>17</v>
      </c>
      <c r="D85" s="9">
        <f>IFERROR(VLOOKUP($B85,[1]_2TOsiptel!$A:$F,6,0),"")</f>
        <v>476</v>
      </c>
      <c r="E85" s="9">
        <f>IFERROR(VLOOKUP($B85,[1]_2TOsiptel!$A:$F,4,0),"")</f>
        <v>275</v>
      </c>
      <c r="F85" s="9">
        <f>IFERROR(VLOOKUP($B85,[1]_2TOsiptel!$A:$F,5,0),"")</f>
        <v>3241</v>
      </c>
      <c r="G85" s="9">
        <f>IFERROR(VLOOKUP($B85,[1]_2TOsiptel!$A:$F,3,0),"")</f>
        <v>788</v>
      </c>
      <c r="H85" s="10">
        <f t="shared" ref="H85:H86" si="46">IF(SUM(D85:G85)&gt;0,SUM(D85:G85),"")</f>
        <v>4780</v>
      </c>
      <c r="I85" s="58"/>
      <c r="J85" s="59"/>
    </row>
    <row r="86" spans="2:10" x14ac:dyDescent="0.25">
      <c r="B86" s="42"/>
      <c r="C86" s="8" t="s">
        <v>18</v>
      </c>
      <c r="D86" s="9">
        <f>IFERROR(VLOOKUP($B85,[1]_1TOsipte!$A:$G,6,0),"")</f>
        <v>588</v>
      </c>
      <c r="E86" s="9">
        <f>IFERROR(VLOOKUP($B85,[1]_1TOsipte!$A:$G,4,0),"")</f>
        <v>344</v>
      </c>
      <c r="F86" s="9">
        <f>IFERROR(VLOOKUP($B85,[1]_1TOsipte!$A:$G,5,0),"")</f>
        <v>4044</v>
      </c>
      <c r="G86" s="9">
        <f>IFERROR(VLOOKUP($B85,[1]_1TOsipte!$A:$G,3,0),"")</f>
        <v>939</v>
      </c>
      <c r="H86" s="10">
        <f t="shared" si="46"/>
        <v>5915</v>
      </c>
      <c r="I86" s="58"/>
      <c r="J86" s="59"/>
    </row>
    <row r="87" spans="2:10" x14ac:dyDescent="0.25">
      <c r="B87" s="43"/>
      <c r="C87" s="8" t="s">
        <v>19</v>
      </c>
      <c r="D87" s="11">
        <f t="shared" ref="D87:H87" si="47">IFERROR((D85/D86),"")</f>
        <v>0.80952380952380953</v>
      </c>
      <c r="E87" s="11">
        <f t="shared" si="47"/>
        <v>0.79941860465116277</v>
      </c>
      <c r="F87" s="11">
        <f t="shared" si="47"/>
        <v>0.80143422354104843</v>
      </c>
      <c r="G87" s="11">
        <f t="shared" si="47"/>
        <v>0.8391906283280085</v>
      </c>
      <c r="H87" s="11">
        <f t="shared" si="47"/>
        <v>0.80811496196111576</v>
      </c>
      <c r="I87" s="58"/>
      <c r="J87" s="59"/>
    </row>
    <row r="88" spans="2:10" x14ac:dyDescent="0.25">
      <c r="B88" s="41" t="s">
        <v>72</v>
      </c>
      <c r="C88" s="8" t="s">
        <v>17</v>
      </c>
      <c r="D88" s="9">
        <f>IFERROR(VLOOKUP($B88,[1]_2TOsiptel!$A:$F,6,0),"")</f>
        <v>245</v>
      </c>
      <c r="E88" s="9">
        <f>IFERROR(VLOOKUP($B88,[1]_2TOsiptel!$A:$F,4,0),"")</f>
        <v>202</v>
      </c>
      <c r="F88" s="9">
        <f>IFERROR(VLOOKUP($B88,[1]_2TOsiptel!$A:$F,5,0),"")</f>
        <v>2795</v>
      </c>
      <c r="G88" s="9">
        <f>IFERROR(VLOOKUP($B88,[1]_2TOsiptel!$A:$F,3,0),"")</f>
        <v>620</v>
      </c>
      <c r="H88" s="10">
        <f t="shared" ref="H88:H89" si="48">IF(SUM(D88:G88)&gt;0,SUM(D88:G88),"")</f>
        <v>3862</v>
      </c>
      <c r="I88" s="58"/>
      <c r="J88" s="59"/>
    </row>
    <row r="89" spans="2:10" x14ac:dyDescent="0.25">
      <c r="B89" s="42"/>
      <c r="C89" s="8" t="s">
        <v>18</v>
      </c>
      <c r="D89" s="9">
        <f>IFERROR(VLOOKUP($B88,[1]_1TOsipte!$A:$G,6,0),"")</f>
        <v>283</v>
      </c>
      <c r="E89" s="9">
        <f>IFERROR(VLOOKUP($B88,[1]_1TOsipte!$A:$G,4,0),"")</f>
        <v>244</v>
      </c>
      <c r="F89" s="9">
        <f>IFERROR(VLOOKUP($B88,[1]_1TOsipte!$A:$G,5,0),"")</f>
        <v>3397</v>
      </c>
      <c r="G89" s="9">
        <f>IFERROR(VLOOKUP($B88,[1]_1TOsipte!$A:$G,3,0),"")</f>
        <v>739</v>
      </c>
      <c r="H89" s="10">
        <f t="shared" si="48"/>
        <v>4663</v>
      </c>
      <c r="I89" s="58"/>
      <c r="J89" s="59"/>
    </row>
    <row r="90" spans="2:10" x14ac:dyDescent="0.25">
      <c r="B90" s="43"/>
      <c r="C90" s="8" t="s">
        <v>19</v>
      </c>
      <c r="D90" s="11">
        <f t="shared" ref="D90:H90" si="49">IFERROR((D88/D89),"")</f>
        <v>0.86572438162544174</v>
      </c>
      <c r="E90" s="11">
        <f t="shared" si="49"/>
        <v>0.82786885245901642</v>
      </c>
      <c r="F90" s="11">
        <f t="shared" si="49"/>
        <v>0.82278481012658233</v>
      </c>
      <c r="G90" s="11">
        <f t="shared" si="49"/>
        <v>0.83897158322056831</v>
      </c>
      <c r="H90" s="11">
        <f t="shared" si="49"/>
        <v>0.82822217456573022</v>
      </c>
      <c r="I90" s="58"/>
      <c r="J90" s="59"/>
    </row>
    <row r="91" spans="2:10" x14ac:dyDescent="0.25">
      <c r="B91" s="41" t="s">
        <v>73</v>
      </c>
      <c r="C91" s="8" t="s">
        <v>17</v>
      </c>
      <c r="D91" s="9">
        <f>IFERROR(VLOOKUP($B91,[1]_2TOsiptel!$A:$F,6,0),"")</f>
        <v>613</v>
      </c>
      <c r="E91" s="9">
        <f>IFERROR(VLOOKUP($B91,[1]_2TOsiptel!$A:$F,4,0),"")</f>
        <v>605</v>
      </c>
      <c r="F91" s="9">
        <f>IFERROR(VLOOKUP($B91,[1]_2TOsiptel!$A:$F,5,0),"")</f>
        <v>4792</v>
      </c>
      <c r="G91" s="9">
        <f>IFERROR(VLOOKUP($B91,[1]_2TOsiptel!$A:$F,3,0),"")</f>
        <v>989</v>
      </c>
      <c r="H91" s="10">
        <f t="shared" ref="H91:H92" si="50">IF(SUM(D91:G91)&gt;0,SUM(D91:G91),"")</f>
        <v>6999</v>
      </c>
      <c r="I91" s="58"/>
      <c r="J91" s="59"/>
    </row>
    <row r="92" spans="2:10" x14ac:dyDescent="0.25">
      <c r="B92" s="42"/>
      <c r="C92" s="8" t="s">
        <v>18</v>
      </c>
      <c r="D92" s="9">
        <f>IFERROR(VLOOKUP($B91,[1]_1TOsipte!$A:$G,6,0),"")</f>
        <v>820</v>
      </c>
      <c r="E92" s="9">
        <f>IFERROR(VLOOKUP($B91,[1]_1TOsipte!$A:$G,4,0),"")</f>
        <v>794</v>
      </c>
      <c r="F92" s="9">
        <f>IFERROR(VLOOKUP($B91,[1]_1TOsipte!$A:$G,5,0),"")</f>
        <v>5680</v>
      </c>
      <c r="G92" s="9">
        <f>IFERROR(VLOOKUP($B91,[1]_1TOsipte!$A:$G,3,0),"")</f>
        <v>1146</v>
      </c>
      <c r="H92" s="10">
        <f t="shared" si="50"/>
        <v>8440</v>
      </c>
      <c r="I92" s="58"/>
      <c r="J92" s="59"/>
    </row>
    <row r="93" spans="2:10" x14ac:dyDescent="0.25">
      <c r="B93" s="43"/>
      <c r="C93" s="8" t="s">
        <v>19</v>
      </c>
      <c r="D93" s="11">
        <f t="shared" ref="D93:H93" si="51">IFERROR((D91/D92),"")</f>
        <v>0.7475609756097561</v>
      </c>
      <c r="E93" s="11">
        <f t="shared" si="51"/>
        <v>0.76196473551637278</v>
      </c>
      <c r="F93" s="11">
        <f t="shared" si="51"/>
        <v>0.8436619718309859</v>
      </c>
      <c r="G93" s="11">
        <f t="shared" si="51"/>
        <v>0.86300174520069806</v>
      </c>
      <c r="H93" s="79">
        <f t="shared" si="51"/>
        <v>0.82926540284360195</v>
      </c>
      <c r="I93" s="58"/>
      <c r="J93" s="59"/>
    </row>
    <row r="94" spans="2:10" x14ac:dyDescent="0.25">
      <c r="B94" s="41" t="s">
        <v>74</v>
      </c>
      <c r="C94" s="8" t="s">
        <v>17</v>
      </c>
      <c r="D94" s="9">
        <f>IFERROR(VLOOKUP($B94,[1]_2TOsiptel!$A:$F,6,0),"")</f>
        <v>485</v>
      </c>
      <c r="E94" s="9">
        <f>IFERROR(VLOOKUP($B94,[1]_2TOsiptel!$A:$F,4,0),"")</f>
        <v>558</v>
      </c>
      <c r="F94" s="9">
        <f>IFERROR(VLOOKUP($B94,[1]_2TOsiptel!$A:$F,5,0),"")</f>
        <v>2996</v>
      </c>
      <c r="G94" s="9">
        <f>IFERROR(VLOOKUP($B94,[1]_2TOsiptel!$A:$F,3,0),"")</f>
        <v>730</v>
      </c>
      <c r="H94" s="10">
        <f t="shared" ref="H94:H95" si="52">IF(SUM(D94:G94)&gt;0,SUM(D94:G94),"")</f>
        <v>4769</v>
      </c>
      <c r="I94" s="58"/>
      <c r="J94" s="59"/>
    </row>
    <row r="95" spans="2:10" x14ac:dyDescent="0.25">
      <c r="B95" s="42"/>
      <c r="C95" s="8" t="s">
        <v>18</v>
      </c>
      <c r="D95" s="9">
        <f>IFERROR(VLOOKUP($B94,[1]_1TOsipte!$A:$G,6,0),"")</f>
        <v>669</v>
      </c>
      <c r="E95" s="9">
        <f>IFERROR(VLOOKUP($B94,[1]_1TOsipte!$A:$G,4,0),"")</f>
        <v>795</v>
      </c>
      <c r="F95" s="9">
        <f>IFERROR(VLOOKUP($B94,[1]_1TOsipte!$A:$G,5,0),"")</f>
        <v>3784</v>
      </c>
      <c r="G95" s="9">
        <f>IFERROR(VLOOKUP($B94,[1]_1TOsipte!$A:$G,3,0),"")</f>
        <v>838</v>
      </c>
      <c r="H95" s="10">
        <f t="shared" si="52"/>
        <v>6086</v>
      </c>
      <c r="I95" s="58"/>
      <c r="J95" s="59"/>
    </row>
    <row r="96" spans="2:10" x14ac:dyDescent="0.25">
      <c r="B96" s="43"/>
      <c r="C96" s="8" t="s">
        <v>19</v>
      </c>
      <c r="D96" s="11">
        <f t="shared" ref="D96:H96" si="53">IFERROR((D94/D95),"")</f>
        <v>0.72496263079222723</v>
      </c>
      <c r="E96" s="11">
        <f t="shared" si="53"/>
        <v>0.70188679245283014</v>
      </c>
      <c r="F96" s="11">
        <f t="shared" si="53"/>
        <v>0.79175475687103591</v>
      </c>
      <c r="G96" s="11">
        <f t="shared" si="53"/>
        <v>0.87112171837708829</v>
      </c>
      <c r="H96" s="11">
        <f t="shared" si="53"/>
        <v>0.78360170883996061</v>
      </c>
      <c r="I96" s="58"/>
      <c r="J96" s="59"/>
    </row>
    <row r="97" spans="2:10" x14ac:dyDescent="0.25">
      <c r="B97" s="41" t="s">
        <v>75</v>
      </c>
      <c r="C97" s="8" t="s">
        <v>17</v>
      </c>
      <c r="D97" s="9">
        <f>IFERROR(VLOOKUP($B97,[1]_2TOsiptel!$A:$F,6,0),"")</f>
        <v>878</v>
      </c>
      <c r="E97" s="9">
        <f>IFERROR(VLOOKUP($B97,[1]_2TOsiptel!$A:$F,4,0),"")</f>
        <v>501</v>
      </c>
      <c r="F97" s="9">
        <f>IFERROR(VLOOKUP($B97,[1]_2TOsiptel!$A:$F,5,0),"")</f>
        <v>11176</v>
      </c>
      <c r="G97" s="9">
        <f>IFERROR(VLOOKUP($B97,[1]_2TOsiptel!$A:$F,3,0),"")</f>
        <v>3581</v>
      </c>
      <c r="H97" s="10">
        <f t="shared" ref="H97:H98" si="54">IF(SUM(D97:G97)&gt;0,SUM(D97:G97),"")</f>
        <v>16136</v>
      </c>
      <c r="I97" s="58"/>
      <c r="J97" s="59"/>
    </row>
    <row r="98" spans="2:10" x14ac:dyDescent="0.25">
      <c r="B98" s="42"/>
      <c r="C98" s="8" t="s">
        <v>18</v>
      </c>
      <c r="D98" s="9">
        <f>IFERROR(VLOOKUP($B97,[1]_1TOsipte!$A:$G,6,0),"")</f>
        <v>950</v>
      </c>
      <c r="E98" s="9">
        <f>IFERROR(VLOOKUP($B97,[1]_1TOsipte!$A:$G,4,0),"")</f>
        <v>537</v>
      </c>
      <c r="F98" s="9">
        <f>IFERROR(VLOOKUP($B97,[1]_1TOsipte!$A:$G,5,0),"")</f>
        <v>11807</v>
      </c>
      <c r="G98" s="9">
        <f>IFERROR(VLOOKUP($B97,[1]_1TOsipte!$A:$G,3,0),"")</f>
        <v>3755</v>
      </c>
      <c r="H98" s="10">
        <f t="shared" si="54"/>
        <v>17049</v>
      </c>
      <c r="I98" s="58"/>
      <c r="J98" s="59"/>
    </row>
    <row r="99" spans="2:10" x14ac:dyDescent="0.25">
      <c r="B99" s="43"/>
      <c r="C99" s="8" t="s">
        <v>19</v>
      </c>
      <c r="D99" s="11">
        <f t="shared" ref="D99:H99" si="55">IFERROR((D97/D98),"")</f>
        <v>0.92421052631578948</v>
      </c>
      <c r="E99" s="11">
        <f t="shared" si="55"/>
        <v>0.93296089385474856</v>
      </c>
      <c r="F99" s="11">
        <f t="shared" si="55"/>
        <v>0.94655712712797491</v>
      </c>
      <c r="G99" s="11">
        <f t="shared" si="55"/>
        <v>0.9536617842876165</v>
      </c>
      <c r="H99" s="11">
        <f t="shared" si="55"/>
        <v>0.94644847205114668</v>
      </c>
      <c r="I99" s="58"/>
      <c r="J99" s="59"/>
    </row>
    <row r="100" spans="2:10" x14ac:dyDescent="0.25">
      <c r="B100" s="41" t="s">
        <v>76</v>
      </c>
      <c r="C100" s="8" t="s">
        <v>17</v>
      </c>
      <c r="D100" s="9">
        <f>IFERROR(VLOOKUP($B100,[1]_2TOsiptel!$A:$F,6,0),"")</f>
        <v>393</v>
      </c>
      <c r="E100" s="9">
        <f>IFERROR(VLOOKUP($B100,[1]_2TOsiptel!$A:$F,4,0),"")</f>
        <v>453</v>
      </c>
      <c r="F100" s="9">
        <f>IFERROR(VLOOKUP($B100,[1]_2TOsiptel!$A:$F,5,0),"")</f>
        <v>3158</v>
      </c>
      <c r="G100" s="9">
        <f>IFERROR(VLOOKUP($B100,[1]_2TOsiptel!$A:$F,3,0),"")</f>
        <v>465</v>
      </c>
      <c r="H100" s="10">
        <f t="shared" ref="H100:H101" si="56">IF(SUM(D100:G100)&gt;0,SUM(D100:G100),"")</f>
        <v>4469</v>
      </c>
      <c r="I100" s="58"/>
      <c r="J100" s="59"/>
    </row>
    <row r="101" spans="2:10" x14ac:dyDescent="0.25">
      <c r="B101" s="42"/>
      <c r="C101" s="8" t="s">
        <v>18</v>
      </c>
      <c r="D101" s="9">
        <f>IFERROR(VLOOKUP($B100,[1]_1TOsipte!$A:$G,6,0),"")</f>
        <v>407</v>
      </c>
      <c r="E101" s="9">
        <f>IFERROR(VLOOKUP($B100,[1]_1TOsipte!$A:$G,4,0),"")</f>
        <v>472</v>
      </c>
      <c r="F101" s="9">
        <f>IFERROR(VLOOKUP($B100,[1]_1TOsipte!$A:$G,5,0),"")</f>
        <v>3299</v>
      </c>
      <c r="G101" s="9">
        <f>IFERROR(VLOOKUP($B100,[1]_1TOsipte!$A:$G,3,0),"")</f>
        <v>479</v>
      </c>
      <c r="H101" s="10">
        <f t="shared" si="56"/>
        <v>4657</v>
      </c>
      <c r="I101" s="58"/>
      <c r="J101" s="59"/>
    </row>
    <row r="102" spans="2:10" x14ac:dyDescent="0.25">
      <c r="B102" s="43"/>
      <c r="C102" s="8" t="s">
        <v>19</v>
      </c>
      <c r="D102" s="11">
        <f t="shared" ref="D102:H102" si="57">IFERROR((D100/D101),"")</f>
        <v>0.96560196560196565</v>
      </c>
      <c r="E102" s="11">
        <f t="shared" si="57"/>
        <v>0.9597457627118644</v>
      </c>
      <c r="F102" s="11">
        <f t="shared" si="57"/>
        <v>0.95725977568960297</v>
      </c>
      <c r="G102" s="11">
        <f t="shared" si="57"/>
        <v>0.97077244258872653</v>
      </c>
      <c r="H102" s="11">
        <f t="shared" si="57"/>
        <v>0.95963066351728576</v>
      </c>
      <c r="I102" s="58"/>
      <c r="J102" s="59"/>
    </row>
    <row r="103" spans="2:10" x14ac:dyDescent="0.25">
      <c r="B103" s="41" t="s">
        <v>77</v>
      </c>
      <c r="C103" s="8" t="s">
        <v>17</v>
      </c>
      <c r="D103" s="9" t="str">
        <f>IFERROR(VLOOKUP($B103,[1]_2TOsiptel!$A:$F,6,0),"")</f>
        <v/>
      </c>
      <c r="E103" s="9" t="str">
        <f>IFERROR(VLOOKUP($B103,[1]_2TOsiptel!$A:$F,4,0),"")</f>
        <v/>
      </c>
      <c r="F103" s="9" t="str">
        <f>IFERROR(VLOOKUP($B103,[1]_2TOsiptel!$A:$F,5,0),"")</f>
        <v/>
      </c>
      <c r="G103" s="9" t="str">
        <f>IFERROR(VLOOKUP($B103,[1]_2TOsiptel!$A:$F,3,0),"")</f>
        <v/>
      </c>
      <c r="H103" s="10" t="str">
        <f t="shared" ref="H103:H104" si="58">IF(SUM(D103:G103)&gt;0,SUM(D103:G103),"")</f>
        <v/>
      </c>
      <c r="I103" s="58"/>
      <c r="J103" s="59"/>
    </row>
    <row r="104" spans="2:10" x14ac:dyDescent="0.25">
      <c r="B104" s="42"/>
      <c r="C104" s="8" t="s">
        <v>18</v>
      </c>
      <c r="D104" s="9" t="str">
        <f>IFERROR(VLOOKUP($B103,[1]_1TOsipte!$A:$G,6,0),"")</f>
        <v/>
      </c>
      <c r="E104" s="9" t="str">
        <f>IFERROR(VLOOKUP($B103,[1]_1TOsipte!$A:$G,4,0),"")</f>
        <v/>
      </c>
      <c r="F104" s="9" t="str">
        <f>IFERROR(VLOOKUP($B103,[1]_1TOsipte!$A:$G,5,0),"")</f>
        <v/>
      </c>
      <c r="G104" s="9" t="str">
        <f>IFERROR(VLOOKUP($B103,[1]_1TOsipte!$A:$G,3,0),"")</f>
        <v/>
      </c>
      <c r="H104" s="10" t="str">
        <f t="shared" si="58"/>
        <v/>
      </c>
      <c r="I104" s="58"/>
      <c r="J104" s="59"/>
    </row>
    <row r="105" spans="2:10" x14ac:dyDescent="0.25">
      <c r="B105" s="43"/>
      <c r="C105" s="8" t="s">
        <v>19</v>
      </c>
      <c r="D105" s="11" t="str">
        <f t="shared" ref="D105:H105" si="59">IFERROR((D103/D104),"")</f>
        <v/>
      </c>
      <c r="E105" s="11" t="str">
        <f t="shared" si="59"/>
        <v/>
      </c>
      <c r="F105" s="11" t="str">
        <f t="shared" si="59"/>
        <v/>
      </c>
      <c r="G105" s="11" t="str">
        <f t="shared" si="59"/>
        <v/>
      </c>
      <c r="H105" s="11" t="str">
        <f t="shared" si="59"/>
        <v/>
      </c>
      <c r="I105" s="58"/>
      <c r="J105" s="59"/>
    </row>
    <row r="106" spans="2:10" x14ac:dyDescent="0.25">
      <c r="B106" s="41" t="s">
        <v>78</v>
      </c>
      <c r="C106" s="8" t="s">
        <v>17</v>
      </c>
      <c r="D106" s="9">
        <f>IFERROR(VLOOKUP($B106,[1]_2TOsiptel!$A:$F,6,0),"")</f>
        <v>257</v>
      </c>
      <c r="E106" s="9">
        <f>IFERROR(VLOOKUP($B106,[1]_2TOsiptel!$A:$F,4,0),"")</f>
        <v>141</v>
      </c>
      <c r="F106" s="9">
        <f>IFERROR(VLOOKUP($B106,[1]_2TOsiptel!$A:$F,5,0),"")</f>
        <v>2842</v>
      </c>
      <c r="G106" s="9">
        <f>IFERROR(VLOOKUP($B106,[1]_2TOsiptel!$A:$F,3,0),"")</f>
        <v>1276</v>
      </c>
      <c r="H106" s="10">
        <f t="shared" ref="H106:H107" si="60">IF(SUM(D106:G106)&gt;0,SUM(D106:G106),"")</f>
        <v>4516</v>
      </c>
      <c r="I106" s="58"/>
      <c r="J106" s="59"/>
    </row>
    <row r="107" spans="2:10" x14ac:dyDescent="0.25">
      <c r="B107" s="42"/>
      <c r="C107" s="8" t="s">
        <v>18</v>
      </c>
      <c r="D107" s="9">
        <f>IFERROR(VLOOKUP($B106,[1]_1TOsipte!$A:$G,6,0),"")</f>
        <v>292</v>
      </c>
      <c r="E107" s="9">
        <f>IFERROR(VLOOKUP($B106,[1]_1TOsipte!$A:$G,4,0),"")</f>
        <v>148</v>
      </c>
      <c r="F107" s="9">
        <f>IFERROR(VLOOKUP($B106,[1]_1TOsipte!$A:$G,5,0),"")</f>
        <v>3130</v>
      </c>
      <c r="G107" s="9">
        <f>IFERROR(VLOOKUP($B106,[1]_1TOsipte!$A:$G,3,0),"")</f>
        <v>1343</v>
      </c>
      <c r="H107" s="10">
        <f t="shared" si="60"/>
        <v>4913</v>
      </c>
      <c r="I107" s="58"/>
      <c r="J107" s="59"/>
    </row>
    <row r="108" spans="2:10" x14ac:dyDescent="0.25">
      <c r="B108" s="43"/>
      <c r="C108" s="8" t="s">
        <v>19</v>
      </c>
      <c r="D108" s="11">
        <f t="shared" ref="D108:H108" si="61">IFERROR((D106/D107),"")</f>
        <v>0.88013698630136983</v>
      </c>
      <c r="E108" s="11">
        <f t="shared" si="61"/>
        <v>0.95270270270270274</v>
      </c>
      <c r="F108" s="11">
        <f t="shared" si="61"/>
        <v>0.9079872204472843</v>
      </c>
      <c r="G108" s="11">
        <f t="shared" si="61"/>
        <v>0.95011169024571851</v>
      </c>
      <c r="H108" s="11">
        <f t="shared" si="61"/>
        <v>0.9191939751679219</v>
      </c>
      <c r="I108" s="58"/>
      <c r="J108" s="59"/>
    </row>
    <row r="109" spans="2:10" x14ac:dyDescent="0.25">
      <c r="B109" s="41" t="s">
        <v>79</v>
      </c>
      <c r="C109" s="8" t="s">
        <v>17</v>
      </c>
      <c r="D109" s="9">
        <f>IFERROR(VLOOKUP($B109,[1]_2TOsiptel!$A:$F,6,0),"")</f>
        <v>79</v>
      </c>
      <c r="E109" s="9">
        <f>IFERROR(VLOOKUP($B109,[1]_2TOsiptel!$A:$F,4,0),"")</f>
        <v>47</v>
      </c>
      <c r="F109" s="9">
        <f>IFERROR(VLOOKUP($B109,[1]_2TOsiptel!$A:$F,5,0),"")</f>
        <v>2013</v>
      </c>
      <c r="G109" s="9">
        <f>IFERROR(VLOOKUP($B109,[1]_2TOsiptel!$A:$F,3,0),"")</f>
        <v>522</v>
      </c>
      <c r="H109" s="10">
        <f t="shared" ref="H109:H110" si="62">IF(SUM(D109:G109)&gt;0,SUM(D109:G109),"")</f>
        <v>2661</v>
      </c>
      <c r="I109" s="58"/>
      <c r="J109" s="59"/>
    </row>
    <row r="110" spans="2:10" x14ac:dyDescent="0.25">
      <c r="B110" s="42"/>
      <c r="C110" s="8" t="s">
        <v>18</v>
      </c>
      <c r="D110" s="9">
        <f>IFERROR(VLOOKUP($B109,[1]_1TOsipte!$A:$G,6,0),"")</f>
        <v>90</v>
      </c>
      <c r="E110" s="9">
        <f>IFERROR(VLOOKUP($B109,[1]_1TOsipte!$A:$G,4,0),"")</f>
        <v>49</v>
      </c>
      <c r="F110" s="9">
        <f>IFERROR(VLOOKUP($B109,[1]_1TOsipte!$A:$G,5,0),"")</f>
        <v>2260</v>
      </c>
      <c r="G110" s="9">
        <f>IFERROR(VLOOKUP($B109,[1]_1TOsipte!$A:$G,3,0),"")</f>
        <v>562</v>
      </c>
      <c r="H110" s="10">
        <f t="shared" si="62"/>
        <v>2961</v>
      </c>
      <c r="I110" s="58"/>
      <c r="J110" s="59"/>
    </row>
    <row r="111" spans="2:10" x14ac:dyDescent="0.25">
      <c r="B111" s="43"/>
      <c r="C111" s="8" t="s">
        <v>19</v>
      </c>
      <c r="D111" s="11">
        <f t="shared" ref="D111:H111" si="63">IFERROR((D109/D110),"")</f>
        <v>0.87777777777777777</v>
      </c>
      <c r="E111" s="11">
        <f t="shared" si="63"/>
        <v>0.95918367346938771</v>
      </c>
      <c r="F111" s="11">
        <f t="shared" si="63"/>
        <v>0.89070796460176993</v>
      </c>
      <c r="G111" s="11">
        <f t="shared" si="63"/>
        <v>0.92882562277580072</v>
      </c>
      <c r="H111" s="11">
        <f t="shared" si="63"/>
        <v>0.89868287740628161</v>
      </c>
      <c r="I111" s="58"/>
      <c r="J111" s="59"/>
    </row>
    <row r="112" spans="2:10" x14ac:dyDescent="0.25">
      <c r="B112" s="41" t="s">
        <v>80</v>
      </c>
      <c r="C112" s="8" t="s">
        <v>17</v>
      </c>
      <c r="D112" s="9">
        <f>IFERROR(VLOOKUP($B112,[1]_2TOsiptel!$A:$F,6,0),"")</f>
        <v>743</v>
      </c>
      <c r="E112" s="9">
        <f>IFERROR(VLOOKUP($B112,[1]_2TOsiptel!$A:$F,4,0),"")</f>
        <v>579</v>
      </c>
      <c r="F112" s="9">
        <f>IFERROR(VLOOKUP($B112,[1]_2TOsiptel!$A:$F,5,0),"")</f>
        <v>2233</v>
      </c>
      <c r="G112" s="9">
        <f>IFERROR(VLOOKUP($B112,[1]_2TOsiptel!$A:$F,3,0),"")</f>
        <v>1238</v>
      </c>
      <c r="H112" s="10">
        <f t="shared" ref="H112:H113" si="64">IF(SUM(D112:G112)&gt;0,SUM(D112:G112),"")</f>
        <v>4793</v>
      </c>
      <c r="I112" s="58"/>
      <c r="J112" s="59"/>
    </row>
    <row r="113" spans="2:10" x14ac:dyDescent="0.25">
      <c r="B113" s="42"/>
      <c r="C113" s="8" t="s">
        <v>18</v>
      </c>
      <c r="D113" s="9">
        <f>IFERROR(VLOOKUP($B112,[1]_1TOsipte!$A:$G,6,0),"")</f>
        <v>1122</v>
      </c>
      <c r="E113" s="9">
        <f>IFERROR(VLOOKUP($B112,[1]_1TOsipte!$A:$G,4,0),"")</f>
        <v>995</v>
      </c>
      <c r="F113" s="9">
        <f>IFERROR(VLOOKUP($B112,[1]_1TOsipte!$A:$G,5,0),"")</f>
        <v>3230</v>
      </c>
      <c r="G113" s="9">
        <f>IFERROR(VLOOKUP($B112,[1]_1TOsipte!$A:$G,3,0),"")</f>
        <v>1584</v>
      </c>
      <c r="H113" s="10">
        <f t="shared" si="64"/>
        <v>6931</v>
      </c>
      <c r="I113" s="58"/>
      <c r="J113" s="59"/>
    </row>
    <row r="114" spans="2:10" x14ac:dyDescent="0.25">
      <c r="B114" s="43"/>
      <c r="C114" s="8" t="s">
        <v>19</v>
      </c>
      <c r="D114" s="11">
        <f t="shared" ref="D114:H114" si="65">IFERROR((D112/D113),"")</f>
        <v>0.66221033868092694</v>
      </c>
      <c r="E114" s="11">
        <f t="shared" si="65"/>
        <v>0.58190954773869352</v>
      </c>
      <c r="F114" s="11">
        <f t="shared" si="65"/>
        <v>0.69133126934984523</v>
      </c>
      <c r="G114" s="11">
        <f t="shared" si="65"/>
        <v>0.78156565656565657</v>
      </c>
      <c r="H114" s="11">
        <f t="shared" si="65"/>
        <v>0.69153080363583896</v>
      </c>
      <c r="I114" s="58"/>
      <c r="J114" s="59"/>
    </row>
    <row r="115" spans="2:10" x14ac:dyDescent="0.25">
      <c r="B115" s="41" t="s">
        <v>81</v>
      </c>
      <c r="C115" s="8" t="s">
        <v>17</v>
      </c>
      <c r="D115" s="9">
        <f>IFERROR(VLOOKUP($B115,[1]_2TOsiptel!$A:$F,6,0),"")</f>
        <v>16</v>
      </c>
      <c r="E115" s="9">
        <f>IFERROR(VLOOKUP($B115,[1]_2TOsiptel!$A:$F,4,0),"")</f>
        <v>10</v>
      </c>
      <c r="F115" s="9">
        <f>IFERROR(VLOOKUP($B115,[1]_2TOsiptel!$A:$F,5,0),"")</f>
        <v>900</v>
      </c>
      <c r="G115" s="9">
        <f>IFERROR(VLOOKUP($B115,[1]_2TOsiptel!$A:$F,3,0),"")</f>
        <v>711</v>
      </c>
      <c r="H115" s="10">
        <f t="shared" ref="H115:H116" si="66">IF(SUM(D115:G115)&gt;0,SUM(D115:G115),"")</f>
        <v>1637</v>
      </c>
      <c r="I115" s="58"/>
      <c r="J115" s="59"/>
    </row>
    <row r="116" spans="2:10" x14ac:dyDescent="0.25">
      <c r="B116" s="42"/>
      <c r="C116" s="8" t="s">
        <v>18</v>
      </c>
      <c r="D116" s="9">
        <f>IFERROR(VLOOKUP($B115,[1]_1TOsipte!$A:$G,6,0),"")</f>
        <v>16</v>
      </c>
      <c r="E116" s="9">
        <f>IFERROR(VLOOKUP($B115,[1]_1TOsipte!$A:$G,4,0),"")</f>
        <v>10</v>
      </c>
      <c r="F116" s="9">
        <f>IFERROR(VLOOKUP($B115,[1]_1TOsipte!$A:$G,5,0),"")</f>
        <v>910</v>
      </c>
      <c r="G116" s="9">
        <f>IFERROR(VLOOKUP($B115,[1]_1TOsipte!$A:$G,3,0),"")</f>
        <v>719</v>
      </c>
      <c r="H116" s="10">
        <f t="shared" si="66"/>
        <v>1655</v>
      </c>
      <c r="I116" s="58"/>
      <c r="J116" s="59"/>
    </row>
    <row r="117" spans="2:10" x14ac:dyDescent="0.25">
      <c r="B117" s="43"/>
      <c r="C117" s="8" t="s">
        <v>19</v>
      </c>
      <c r="D117" s="11">
        <f t="shared" ref="D117:H117" si="67">IFERROR((D115/D116),"")</f>
        <v>1</v>
      </c>
      <c r="E117" s="11">
        <f t="shared" si="67"/>
        <v>1</v>
      </c>
      <c r="F117" s="11">
        <f t="shared" si="67"/>
        <v>0.98901098901098905</v>
      </c>
      <c r="G117" s="11">
        <f t="shared" si="67"/>
        <v>0.9888734353268428</v>
      </c>
      <c r="H117" s="79">
        <f t="shared" si="67"/>
        <v>0.98912386706948641</v>
      </c>
      <c r="I117" s="58"/>
      <c r="J117" s="59"/>
    </row>
    <row r="118" spans="2:10" x14ac:dyDescent="0.25">
      <c r="B118" s="75" t="s">
        <v>52</v>
      </c>
      <c r="C118" s="12" t="s">
        <v>17</v>
      </c>
      <c r="D118" s="10">
        <f>SUM(D13,D16,D19,D22,D25,D28,D34,D37,D40,D43,D46,D49,D55,D58,D61,D64,D67,D70,D73,D82,D85,D88,D91,D94,D97,D100,D106,D109,D112,D115)</f>
        <v>16610</v>
      </c>
      <c r="E118" s="10">
        <f t="shared" ref="E118:H119" si="68">SUM(E13,E16,E19,E22,E25,E28,E34,E37,E40,E43,E46,E49,E55,E58,E61,E64,E67,E70,E73,E82,E85,E88,E91,E94,E97,E100,E106,E109,E112,E115)</f>
        <v>11371</v>
      </c>
      <c r="F118" s="10">
        <f t="shared" si="68"/>
        <v>135978</v>
      </c>
      <c r="G118" s="10">
        <f t="shared" si="68"/>
        <v>38493</v>
      </c>
      <c r="H118" s="10">
        <f t="shared" si="68"/>
        <v>202452</v>
      </c>
      <c r="I118" s="58"/>
      <c r="J118" s="59"/>
    </row>
    <row r="119" spans="2:10" x14ac:dyDescent="0.25">
      <c r="B119" s="75"/>
      <c r="C119" s="12" t="s">
        <v>18</v>
      </c>
      <c r="D119" s="10">
        <f t="shared" ref="D119:G119" si="69">SUM(D14,D17,D20,D23,D26,D29,D35,D38,D41,D44,D47,D50,D56,D59,D62,D65,D68,D71,D74,D83,D86,D89,D92,D95,D98,D101,D107,D110,D113,D116)</f>
        <v>19777</v>
      </c>
      <c r="E119" s="10">
        <f t="shared" si="69"/>
        <v>13745</v>
      </c>
      <c r="F119" s="10">
        <f t="shared" si="69"/>
        <v>153475</v>
      </c>
      <c r="G119" s="10">
        <f t="shared" si="69"/>
        <v>42039</v>
      </c>
      <c r="H119" s="10">
        <f t="shared" si="68"/>
        <v>229036</v>
      </c>
      <c r="I119" s="58"/>
      <c r="J119" s="59"/>
    </row>
    <row r="120" spans="2:10" x14ac:dyDescent="0.25">
      <c r="B120" s="75"/>
      <c r="C120" s="12" t="s">
        <v>19</v>
      </c>
      <c r="D120" s="13">
        <f>IFERROR((D118/D119),0)</f>
        <v>0.83986448905294031</v>
      </c>
      <c r="E120" s="13">
        <f t="shared" ref="E120:H120" si="70">IFERROR((E118/E119),0)</f>
        <v>0.82728264823572206</v>
      </c>
      <c r="F120" s="60">
        <f t="shared" si="70"/>
        <v>0.88599446163870332</v>
      </c>
      <c r="G120" s="13">
        <f t="shared" si="70"/>
        <v>0.91564975380004276</v>
      </c>
      <c r="H120" s="39">
        <f t="shared" si="70"/>
        <v>0.88393091042456207</v>
      </c>
      <c r="I120" s="58"/>
      <c r="J120" s="59"/>
    </row>
  </sheetData>
  <mergeCells count="10">
    <mergeCell ref="C10:F10"/>
    <mergeCell ref="I10:L10"/>
    <mergeCell ref="B12:C12"/>
    <mergeCell ref="B118:B120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77D98-88ED-4059-8C08-65F080002047}">
  <dimension ref="B2:E49"/>
  <sheetViews>
    <sheetView showGridLines="0" zoomScale="85" zoomScaleNormal="85" workbookViewId="0">
      <selection activeCell="J19" sqref="J19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70" t="s">
        <v>21</v>
      </c>
      <c r="C2" s="70"/>
      <c r="D2" s="70"/>
      <c r="E2" s="70"/>
    </row>
    <row r="3" spans="2:5" ht="15" x14ac:dyDescent="0.2">
      <c r="B3" s="71" t="s">
        <v>22</v>
      </c>
      <c r="C3" s="71"/>
      <c r="D3" s="71"/>
      <c r="E3" s="71"/>
    </row>
    <row r="4" spans="2:5" ht="15" x14ac:dyDescent="0.25">
      <c r="B4" s="70" t="s">
        <v>1</v>
      </c>
      <c r="C4" s="70"/>
      <c r="D4" s="70"/>
      <c r="E4" s="70"/>
    </row>
    <row r="5" spans="2:5" x14ac:dyDescent="0.2">
      <c r="B5" s="24"/>
      <c r="C5" s="24"/>
      <c r="D5" s="24"/>
    </row>
    <row r="6" spans="2:5" ht="15" x14ac:dyDescent="0.25">
      <c r="B6" s="25" t="s">
        <v>2</v>
      </c>
      <c r="C6" t="s">
        <v>87</v>
      </c>
    </row>
    <row r="7" spans="2:5" ht="15" x14ac:dyDescent="0.25">
      <c r="B7" s="25" t="s">
        <v>3</v>
      </c>
      <c r="C7" s="64">
        <v>2019</v>
      </c>
    </row>
    <row r="8" spans="2:5" ht="15" x14ac:dyDescent="0.25">
      <c r="B8" s="25" t="s">
        <v>4</v>
      </c>
      <c r="C8" s="25" t="str">
        <f>'Anexo G (TEAP)'!C8</f>
        <v>Mayo</v>
      </c>
    </row>
    <row r="9" spans="2:5" ht="15" x14ac:dyDescent="0.25">
      <c r="B9" s="25" t="s">
        <v>6</v>
      </c>
      <c r="C9" s="27" t="s">
        <v>23</v>
      </c>
      <c r="D9" s="24"/>
    </row>
    <row r="10" spans="2:5" ht="15" x14ac:dyDescent="0.25">
      <c r="B10" s="26" t="s">
        <v>5</v>
      </c>
      <c r="C10" s="76" t="s">
        <v>24</v>
      </c>
      <c r="D10" s="76"/>
      <c r="E10" s="76"/>
    </row>
    <row r="11" spans="2:5" x14ac:dyDescent="0.2">
      <c r="C11" s="76"/>
      <c r="D11" s="76"/>
      <c r="E11" s="76"/>
    </row>
    <row r="13" spans="2:5" ht="43.5" customHeight="1" x14ac:dyDescent="0.2">
      <c r="B13" s="67" t="s">
        <v>9</v>
      </c>
      <c r="C13" s="28" t="s">
        <v>25</v>
      </c>
      <c r="D13" s="28" t="s">
        <v>26</v>
      </c>
      <c r="E13" s="67" t="s">
        <v>27</v>
      </c>
    </row>
    <row r="14" spans="2:5" x14ac:dyDescent="0.2">
      <c r="B14" s="29" t="s">
        <v>53</v>
      </c>
      <c r="C14" s="30">
        <f>IFERROR(VLOOKUP(B14,[1]_3TOsiptel!$A:$G,7,0),0)</f>
        <v>167</v>
      </c>
      <c r="D14" s="30">
        <f>IFERROR(VLOOKUP(B14,[1]_1TOsipte!$A:$G,7,0),0)</f>
        <v>6539</v>
      </c>
      <c r="E14" s="31">
        <f t="shared" ref="E14:E48" si="0">IFERROR((C14/D14),0)</f>
        <v>2.5539073252790947E-2</v>
      </c>
    </row>
    <row r="15" spans="2:5" x14ac:dyDescent="0.2">
      <c r="B15" s="29" t="s">
        <v>54</v>
      </c>
      <c r="C15" s="30">
        <f>IFERROR(VLOOKUP(B15,[1]_3TOsiptel!$A:$G,7,0),0)</f>
        <v>525</v>
      </c>
      <c r="D15" s="30">
        <f>IFERROR(VLOOKUP(B15,[1]_1TOsipte!$A:$G,7,0),0)</f>
        <v>19318</v>
      </c>
      <c r="E15" s="31">
        <f t="shared" si="0"/>
        <v>2.7176726369189358E-2</v>
      </c>
    </row>
    <row r="16" spans="2:5" x14ac:dyDescent="0.2">
      <c r="B16" s="29" t="s">
        <v>55</v>
      </c>
      <c r="C16" s="30">
        <f>IFERROR(VLOOKUP(B16,[1]_3TOsiptel!$A:$G,7,0),0)</f>
        <v>296</v>
      </c>
      <c r="D16" s="30">
        <f>IFERROR(VLOOKUP(B16,[1]_1TOsipte!$A:$G,7,0),0)</f>
        <v>6390</v>
      </c>
      <c r="E16" s="31">
        <f t="shared" si="0"/>
        <v>4.6322378716744911E-2</v>
      </c>
    </row>
    <row r="17" spans="2:5" x14ac:dyDescent="0.2">
      <c r="B17" s="29" t="s">
        <v>56</v>
      </c>
      <c r="C17" s="30">
        <f>IFERROR(VLOOKUP(B17,[1]_3TOsiptel!$A:$G,7,0),0)</f>
        <v>243</v>
      </c>
      <c r="D17" s="30">
        <f>IFERROR(VLOOKUP(B17,[1]_1TOsipte!$A:$G,7,0),0)</f>
        <v>8291</v>
      </c>
      <c r="E17" s="31">
        <f t="shared" si="0"/>
        <v>2.930888915691714E-2</v>
      </c>
    </row>
    <row r="18" spans="2:5" x14ac:dyDescent="0.2">
      <c r="B18" s="29" t="s">
        <v>57</v>
      </c>
      <c r="C18" s="30">
        <f>IFERROR(VLOOKUP(B18,[1]_3TOsiptel!$A:$G,7,0),0)</f>
        <v>186</v>
      </c>
      <c r="D18" s="30">
        <f>IFERROR(VLOOKUP(B18,[1]_1TOsipte!$A:$G,7,0),0)</f>
        <v>5352</v>
      </c>
      <c r="E18" s="31">
        <f t="shared" si="0"/>
        <v>3.4753363228699555E-2</v>
      </c>
    </row>
    <row r="19" spans="2:5" x14ac:dyDescent="0.2">
      <c r="B19" s="29" t="s">
        <v>58</v>
      </c>
      <c r="C19" s="30">
        <f>IFERROR(VLOOKUP(B19,[1]_3TOsiptel!$A:$G,7,0),0)</f>
        <v>145</v>
      </c>
      <c r="D19" s="30">
        <f>IFERROR(VLOOKUP(B19,[1]_1TOsipte!$A:$G,7,0),0)</f>
        <v>8622</v>
      </c>
      <c r="E19" s="31">
        <f t="shared" si="0"/>
        <v>1.681744374855022E-2</v>
      </c>
    </row>
    <row r="20" spans="2:5" x14ac:dyDescent="0.2">
      <c r="B20" s="29" t="s">
        <v>59</v>
      </c>
      <c r="C20" s="30">
        <f>IFERROR(VLOOKUP(B20,[1]_3TOsiptel!$A:$G,7,0),0)</f>
        <v>0</v>
      </c>
      <c r="D20" s="30">
        <f>IFERROR(VLOOKUP(B20,[1]_1TOsipte!$A:$G,7,0),0)</f>
        <v>0</v>
      </c>
      <c r="E20" s="31">
        <f t="shared" si="0"/>
        <v>0</v>
      </c>
    </row>
    <row r="21" spans="2:5" x14ac:dyDescent="0.2">
      <c r="B21" s="29" t="s">
        <v>60</v>
      </c>
      <c r="C21" s="30">
        <f>IFERROR(VLOOKUP(B21,[1]_3TOsiptel!$A:$G,7,0),0)</f>
        <v>188</v>
      </c>
      <c r="D21" s="30">
        <f>IFERROR(VLOOKUP(B21,[1]_1TOsipte!$A:$G,7,0),0)</f>
        <v>5575</v>
      </c>
      <c r="E21" s="31">
        <f t="shared" si="0"/>
        <v>3.3721973094170403E-2</v>
      </c>
    </row>
    <row r="22" spans="2:5" x14ac:dyDescent="0.2">
      <c r="B22" s="29" t="s">
        <v>61</v>
      </c>
      <c r="C22" s="30">
        <f>IFERROR(VLOOKUP(B22,[1]_3TOsiptel!$A:$G,7,0),0)</f>
        <v>50</v>
      </c>
      <c r="D22" s="30">
        <f>IFERROR(VLOOKUP(B22,[1]_1TOsipte!$A:$G,7,0),0)</f>
        <v>2488</v>
      </c>
      <c r="E22" s="31">
        <f t="shared" si="0"/>
        <v>2.0096463022508039E-2</v>
      </c>
    </row>
    <row r="23" spans="2:5" x14ac:dyDescent="0.2">
      <c r="B23" s="29" t="s">
        <v>62</v>
      </c>
      <c r="C23" s="30">
        <f>IFERROR(VLOOKUP(B23,[1]_3TOsiptel!$A:$G,7,0),0)</f>
        <v>160</v>
      </c>
      <c r="D23" s="30">
        <f>IFERROR(VLOOKUP(B23,[1]_1TOsipte!$A:$G,7,0),0)</f>
        <v>6467</v>
      </c>
      <c r="E23" s="31">
        <f t="shared" si="0"/>
        <v>2.4740992732333385E-2</v>
      </c>
    </row>
    <row r="24" spans="2:5" x14ac:dyDescent="0.2">
      <c r="B24" s="29" t="s">
        <v>63</v>
      </c>
      <c r="C24" s="30">
        <f>IFERROR(VLOOKUP(B24,[1]_3TOsiptel!$A:$G,7,0),0)</f>
        <v>132</v>
      </c>
      <c r="D24" s="30">
        <f>IFERROR(VLOOKUP(B24,[1]_1TOsipte!$A:$G,7,0),0)</f>
        <v>5312</v>
      </c>
      <c r="E24" s="31">
        <f t="shared" si="0"/>
        <v>2.4849397590361446E-2</v>
      </c>
    </row>
    <row r="25" spans="2:5" x14ac:dyDescent="0.2">
      <c r="B25" s="29" t="s">
        <v>64</v>
      </c>
      <c r="C25" s="30">
        <f>IFERROR(VLOOKUP(B25,[1]_3TOsiptel!$A:$G,7,0),0)</f>
        <v>36</v>
      </c>
      <c r="D25" s="30">
        <f>IFERROR(VLOOKUP(B25,[1]_1TOsipte!$A:$G,7,0),0)</f>
        <v>2027</v>
      </c>
      <c r="E25" s="31">
        <f t="shared" si="0"/>
        <v>1.7760236803157376E-2</v>
      </c>
    </row>
    <row r="26" spans="2:5" x14ac:dyDescent="0.2">
      <c r="B26" s="29" t="s">
        <v>65</v>
      </c>
      <c r="C26" s="30">
        <f>IFERROR(VLOOKUP(B26,[1]_3TOsiptel!$A:$G,7,0),0)</f>
        <v>8</v>
      </c>
      <c r="D26" s="30">
        <f>IFERROR(VLOOKUP(B26,[1]_1TOsipte!$A:$G,7,0),0)</f>
        <v>1923</v>
      </c>
      <c r="E26" s="31">
        <f t="shared" si="0"/>
        <v>4.1601664066562667E-3</v>
      </c>
    </row>
    <row r="27" spans="2:5" x14ac:dyDescent="0.2">
      <c r="B27" s="29" t="s">
        <v>66</v>
      </c>
      <c r="C27" s="30">
        <f>IFERROR(VLOOKUP(B27,[1]_3TOsiptel!$A:$G,7,0),0)</f>
        <v>0</v>
      </c>
      <c r="D27" s="30">
        <f>IFERROR(VLOOKUP(B27,[1]_1TOsipte!$A:$G,7,0),0)</f>
        <v>0</v>
      </c>
      <c r="E27" s="31">
        <f t="shared" si="0"/>
        <v>0</v>
      </c>
    </row>
    <row r="28" spans="2:5" x14ac:dyDescent="0.2">
      <c r="B28" s="29" t="s">
        <v>67</v>
      </c>
      <c r="C28" s="30">
        <f>IFERROR(VLOOKUP(B28,[1]_3TOsiptel!$A:$G,7,0),0)</f>
        <v>87</v>
      </c>
      <c r="D28" s="30">
        <f>IFERROR(VLOOKUP(B28,[1]_1TOsipte!$A:$G,7,0),0)</f>
        <v>3781</v>
      </c>
      <c r="E28" s="31">
        <f t="shared" si="0"/>
        <v>2.3009785770960064E-2</v>
      </c>
    </row>
    <row r="29" spans="2:5" x14ac:dyDescent="0.2">
      <c r="B29" s="29" t="s">
        <v>94</v>
      </c>
      <c r="C29" s="30">
        <f>IFERROR(VLOOKUP(B29,[1]_3TOsiptel!$A:$G,7,0),0)</f>
        <v>439</v>
      </c>
      <c r="D29" s="30">
        <f>IFERROR(VLOOKUP(B29,[1]_1TOsipte!$A:$G,7,0),0)</f>
        <v>7396</v>
      </c>
      <c r="E29" s="31">
        <f t="shared" si="0"/>
        <v>5.9356408869659275E-2</v>
      </c>
    </row>
    <row r="30" spans="2:5" x14ac:dyDescent="0.2">
      <c r="B30" s="29" t="s">
        <v>91</v>
      </c>
      <c r="C30" s="30">
        <f>IFERROR(VLOOKUP(B30,[1]_3TOsiptel!$A:$G,7,0),0)</f>
        <v>344</v>
      </c>
      <c r="D30" s="30">
        <f>IFERROR(VLOOKUP(B30,[1]_1TOsipte!$A:$G,7,0),0)</f>
        <v>15030</v>
      </c>
      <c r="E30" s="31">
        <f t="shared" si="0"/>
        <v>2.2887558216899535E-2</v>
      </c>
    </row>
    <row r="31" spans="2:5" x14ac:dyDescent="0.2">
      <c r="B31" s="29" t="s">
        <v>68</v>
      </c>
      <c r="C31" s="30">
        <f>IFERROR(VLOOKUP(B31,[1]_3TOsiptel!$A:$G,7,0),0)</f>
        <v>232</v>
      </c>
      <c r="D31" s="30">
        <f>IFERROR(VLOOKUP(B31,[1]_1TOsipte!$A:$G,7,0),0)</f>
        <v>3857</v>
      </c>
      <c r="E31" s="31">
        <f t="shared" si="0"/>
        <v>6.0150375939849621E-2</v>
      </c>
    </row>
    <row r="32" spans="2:5" x14ac:dyDescent="0.2">
      <c r="B32" s="29" t="s">
        <v>88</v>
      </c>
      <c r="C32" s="30">
        <f>IFERROR(VLOOKUP(B32,[1]_3TOsiptel!$A:$G,7,0),0)</f>
        <v>240</v>
      </c>
      <c r="D32" s="30">
        <f>IFERROR(VLOOKUP(B32,[1]_1TOsipte!$A:$G,7,0),0)</f>
        <v>13421</v>
      </c>
      <c r="E32" s="31">
        <f t="shared" si="0"/>
        <v>1.788242306832576E-2</v>
      </c>
    </row>
    <row r="33" spans="2:5" x14ac:dyDescent="0.2">
      <c r="B33" s="29" t="s">
        <v>90</v>
      </c>
      <c r="C33" s="30">
        <f>IFERROR(VLOOKUP(B33,[1]_3TOsiptel!$A:$G,7,0),0)</f>
        <v>874</v>
      </c>
      <c r="D33" s="30">
        <f>IFERROR(VLOOKUP(B33,[1]_1TOsipte!$A:$G,7,0),0)</f>
        <v>26295</v>
      </c>
      <c r="E33" s="31">
        <f t="shared" si="0"/>
        <v>3.323825822399696E-2</v>
      </c>
    </row>
    <row r="34" spans="2:5" x14ac:dyDescent="0.2">
      <c r="B34" s="29" t="s">
        <v>93</v>
      </c>
      <c r="C34" s="30">
        <f>IFERROR(VLOOKUP(B34,[1]_3TOsiptel!$A:$G,7,0),0)</f>
        <v>280</v>
      </c>
      <c r="D34" s="30">
        <f>IFERROR(VLOOKUP(B34,[1]_1TOsipte!$A:$G,7,0),0)</f>
        <v>9040</v>
      </c>
      <c r="E34" s="31">
        <f t="shared" si="0"/>
        <v>3.0973451327433628E-2</v>
      </c>
    </row>
    <row r="35" spans="2:5" x14ac:dyDescent="0.2">
      <c r="B35" s="29" t="s">
        <v>92</v>
      </c>
      <c r="C35" s="30">
        <f>IFERROR(VLOOKUP(B35,[1]_3TOsiptel!$A:$G,7,0),0)</f>
        <v>0</v>
      </c>
      <c r="D35" s="30">
        <f>IFERROR(VLOOKUP(B35,[1]_1TOsipte!$A:$G,7,0),0)</f>
        <v>0</v>
      </c>
      <c r="E35" s="31">
        <f t="shared" si="0"/>
        <v>0</v>
      </c>
    </row>
    <row r="36" spans="2:5" x14ac:dyDescent="0.2">
      <c r="B36" s="29" t="s">
        <v>69</v>
      </c>
      <c r="C36" s="30">
        <f>IFERROR(VLOOKUP(B36,[1]_3TOsiptel!$A:$G,7,0),0)</f>
        <v>0</v>
      </c>
      <c r="D36" s="30">
        <f>IFERROR(VLOOKUP(B36,[1]_1TOsipte!$A:$G,7,0),0)</f>
        <v>0</v>
      </c>
      <c r="E36" s="31">
        <f t="shared" si="0"/>
        <v>0</v>
      </c>
    </row>
    <row r="37" spans="2:5" x14ac:dyDescent="0.2">
      <c r="B37" s="29" t="s">
        <v>70</v>
      </c>
      <c r="C37" s="30">
        <f>IFERROR(VLOOKUP(B37,[1]_3TOsiptel!$A:$G,7,0),0)</f>
        <v>283</v>
      </c>
      <c r="D37" s="30">
        <f>IFERROR(VLOOKUP(B37,[1]_1TOsipte!$A:$G,7,0),0)</f>
        <v>8642</v>
      </c>
      <c r="E37" s="31">
        <f t="shared" si="0"/>
        <v>3.2747049294144875E-2</v>
      </c>
    </row>
    <row r="38" spans="2:5" x14ac:dyDescent="0.2">
      <c r="B38" s="29" t="s">
        <v>71</v>
      </c>
      <c r="C38" s="30">
        <f>IFERROR(VLOOKUP(B38,[1]_3TOsiptel!$A:$G,7,0),0)</f>
        <v>273</v>
      </c>
      <c r="D38" s="30">
        <f>IFERROR(VLOOKUP(B38,[1]_1TOsipte!$A:$G,7,0),0)</f>
        <v>5915</v>
      </c>
      <c r="E38" s="31">
        <f t="shared" si="0"/>
        <v>4.6153846153846156E-2</v>
      </c>
    </row>
    <row r="39" spans="2:5" x14ac:dyDescent="0.2">
      <c r="B39" s="29" t="s">
        <v>72</v>
      </c>
      <c r="C39" s="30">
        <f>IFERROR(VLOOKUP(B39,[1]_3TOsiptel!$A:$G,7,0),0)</f>
        <v>194</v>
      </c>
      <c r="D39" s="30">
        <f>IFERROR(VLOOKUP(B39,[1]_1TOsipte!$A:$G,7,0),0)</f>
        <v>4663</v>
      </c>
      <c r="E39" s="31">
        <f t="shared" si="0"/>
        <v>4.1604117520909284E-2</v>
      </c>
    </row>
    <row r="40" spans="2:5" x14ac:dyDescent="0.2">
      <c r="B40" s="29" t="s">
        <v>73</v>
      </c>
      <c r="C40" s="30">
        <f>IFERROR(VLOOKUP(B40,[1]_3TOsiptel!$A:$G,7,0),0)</f>
        <v>217</v>
      </c>
      <c r="D40" s="30">
        <f>IFERROR(VLOOKUP(B40,[1]_1TOsipte!$A:$G,7,0),0)</f>
        <v>8440</v>
      </c>
      <c r="E40" s="31">
        <f t="shared" si="0"/>
        <v>2.5710900473933648E-2</v>
      </c>
    </row>
    <row r="41" spans="2:5" x14ac:dyDescent="0.2">
      <c r="B41" s="29" t="s">
        <v>74</v>
      </c>
      <c r="C41" s="30">
        <f>IFERROR(VLOOKUP(B41,[1]_3TOsiptel!$A:$G,7,0),0)</f>
        <v>282</v>
      </c>
      <c r="D41" s="30">
        <f>IFERROR(VLOOKUP(B41,[1]_1TOsipte!$A:$G,7,0),0)</f>
        <v>6086</v>
      </c>
      <c r="E41" s="31">
        <f t="shared" si="0"/>
        <v>4.6335852776864937E-2</v>
      </c>
    </row>
    <row r="42" spans="2:5" x14ac:dyDescent="0.2">
      <c r="B42" s="29" t="s">
        <v>75</v>
      </c>
      <c r="C42" s="30">
        <f>IFERROR(VLOOKUP(B42,[1]_3TOsiptel!$A:$G,7,0),0)</f>
        <v>385</v>
      </c>
      <c r="D42" s="30">
        <f>IFERROR(VLOOKUP(B42,[1]_1TOsipte!$A:$G,7,0),0)</f>
        <v>17049</v>
      </c>
      <c r="E42" s="31">
        <f t="shared" si="0"/>
        <v>2.2581969616986334E-2</v>
      </c>
    </row>
    <row r="43" spans="2:5" x14ac:dyDescent="0.2">
      <c r="B43" s="29" t="s">
        <v>76</v>
      </c>
      <c r="C43" s="30">
        <f>IFERROR(VLOOKUP(B43,[1]_3TOsiptel!$A:$G,7,0),0)</f>
        <v>63</v>
      </c>
      <c r="D43" s="30">
        <f>IFERROR(VLOOKUP(B43,[1]_1TOsipte!$A:$G,7,0),0)</f>
        <v>4657</v>
      </c>
      <c r="E43" s="31">
        <f t="shared" si="0"/>
        <v>1.3528022331973373E-2</v>
      </c>
    </row>
    <row r="44" spans="2:5" x14ac:dyDescent="0.2">
      <c r="B44" s="29" t="s">
        <v>77</v>
      </c>
      <c r="C44" s="30">
        <f>IFERROR(VLOOKUP(B44,[1]_3TOsiptel!$A:$G,7,0),0)</f>
        <v>0</v>
      </c>
      <c r="D44" s="30">
        <f>IFERROR(VLOOKUP(B44,[1]_1TOsipte!$A:$G,7,0),0)</f>
        <v>0</v>
      </c>
      <c r="E44" s="31">
        <f t="shared" si="0"/>
        <v>0</v>
      </c>
    </row>
    <row r="45" spans="2:5" x14ac:dyDescent="0.2">
      <c r="B45" s="29" t="s">
        <v>78</v>
      </c>
      <c r="C45" s="30">
        <f>IFERROR(VLOOKUP(B45,[1]_3TOsiptel!$A:$G,7,0),0)</f>
        <v>166</v>
      </c>
      <c r="D45" s="30">
        <f>IFERROR(VLOOKUP(B45,[1]_1TOsipte!$A:$G,7,0),0)</f>
        <v>4913</v>
      </c>
      <c r="E45" s="31">
        <f t="shared" si="0"/>
        <v>3.3787909627518826E-2</v>
      </c>
    </row>
    <row r="46" spans="2:5" x14ac:dyDescent="0.2">
      <c r="B46" s="29" t="s">
        <v>79</v>
      </c>
      <c r="C46" s="30">
        <f>IFERROR(VLOOKUP(B46,[1]_3TOsiptel!$A:$G,7,0),0)</f>
        <v>105</v>
      </c>
      <c r="D46" s="30">
        <f>IFERROR(VLOOKUP(B46,[1]_1TOsipte!$A:$G,7,0),0)</f>
        <v>2961</v>
      </c>
      <c r="E46" s="31">
        <f t="shared" si="0"/>
        <v>3.5460992907801421E-2</v>
      </c>
    </row>
    <row r="47" spans="2:5" x14ac:dyDescent="0.2">
      <c r="B47" s="29" t="s">
        <v>80</v>
      </c>
      <c r="C47" s="30">
        <f>IFERROR(VLOOKUP(B47,[1]_3TOsiptel!$A:$G,7,0),0)</f>
        <v>364</v>
      </c>
      <c r="D47" s="30">
        <f>IFERROR(VLOOKUP(B47,[1]_1TOsipte!$A:$G,7,0),0)</f>
        <v>6931</v>
      </c>
      <c r="E47" s="31">
        <f t="shared" si="0"/>
        <v>5.2517674217284663E-2</v>
      </c>
    </row>
    <row r="48" spans="2:5" x14ac:dyDescent="0.2">
      <c r="B48" s="29" t="s">
        <v>81</v>
      </c>
      <c r="C48" s="30">
        <f>IFERROR(VLOOKUP(B48,[1]_3TOsiptel!$A:$G,7,0),0)</f>
        <v>13</v>
      </c>
      <c r="D48" s="30">
        <f>IFERROR(VLOOKUP(B48,[1]_1TOsipte!$A:$G,7,0),0)</f>
        <v>1655</v>
      </c>
      <c r="E48" s="31">
        <f t="shared" si="0"/>
        <v>7.8549848942598196E-3</v>
      </c>
    </row>
    <row r="49" spans="2:5" x14ac:dyDescent="0.2">
      <c r="B49" s="15"/>
      <c r="C49" s="67">
        <f>SUM(C14:C48)</f>
        <v>6977</v>
      </c>
      <c r="D49" s="67">
        <f>SUM(D14:D48)</f>
        <v>229036</v>
      </c>
      <c r="E49" s="63">
        <f>IFERROR((C49/D49),0)</f>
        <v>3.046246004994848E-2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3"/>
  <sheetViews>
    <sheetView showGridLines="0" zoomScale="85" zoomScaleNormal="85" workbookViewId="0">
      <selection activeCell="K9" sqref="K9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7" x14ac:dyDescent="0.25">
      <c r="B2" s="70" t="s">
        <v>83</v>
      </c>
      <c r="C2" s="70"/>
      <c r="D2" s="70"/>
      <c r="E2" s="70"/>
    </row>
    <row r="3" spans="2:7" ht="15" customHeight="1" x14ac:dyDescent="0.25">
      <c r="B3" s="77" t="s">
        <v>84</v>
      </c>
      <c r="C3" s="77"/>
      <c r="D3" s="77"/>
      <c r="E3" s="77"/>
    </row>
    <row r="4" spans="2:7" x14ac:dyDescent="0.25">
      <c r="B4" s="70" t="s">
        <v>1</v>
      </c>
      <c r="C4" s="70"/>
      <c r="D4" s="70"/>
      <c r="E4" s="70"/>
    </row>
    <row r="5" spans="2:7" x14ac:dyDescent="0.25">
      <c r="D5" s="2"/>
      <c r="E5" s="2"/>
    </row>
    <row r="6" spans="2:7" x14ac:dyDescent="0.25">
      <c r="B6" s="25" t="s">
        <v>2</v>
      </c>
      <c r="C6" t="s">
        <v>87</v>
      </c>
      <c r="D6" s="26"/>
    </row>
    <row r="7" spans="2:7" x14ac:dyDescent="0.25">
      <c r="B7" s="25" t="s">
        <v>3</v>
      </c>
      <c r="C7" s="40">
        <v>2019</v>
      </c>
      <c r="D7" s="26"/>
    </row>
    <row r="8" spans="2:7" x14ac:dyDescent="0.25">
      <c r="B8" s="25" t="s">
        <v>4</v>
      </c>
      <c r="C8" t="s">
        <v>118</v>
      </c>
      <c r="D8" s="26"/>
    </row>
    <row r="9" spans="2:7" ht="15" customHeight="1" x14ac:dyDescent="0.25">
      <c r="B9" s="25" t="s">
        <v>6</v>
      </c>
      <c r="C9" s="78" t="s">
        <v>30</v>
      </c>
      <c r="D9" s="78"/>
      <c r="E9" s="78"/>
    </row>
    <row r="10" spans="2:7" ht="15" customHeight="1" x14ac:dyDescent="0.25">
      <c r="B10" s="25" t="s">
        <v>5</v>
      </c>
      <c r="C10" s="76" t="s">
        <v>31</v>
      </c>
      <c r="D10" s="76"/>
      <c r="E10" s="76"/>
    </row>
    <row r="11" spans="2:7" x14ac:dyDescent="0.25">
      <c r="B11" s="25"/>
      <c r="C11" s="76"/>
      <c r="D11" s="76"/>
      <c r="E11" s="76"/>
    </row>
    <row r="13" spans="2:7" ht="30" x14ac:dyDescent="0.25">
      <c r="B13" s="50" t="s">
        <v>32</v>
      </c>
      <c r="C13" s="32" t="s">
        <v>33</v>
      </c>
      <c r="D13" s="32" t="s">
        <v>34</v>
      </c>
      <c r="E13" s="6" t="s">
        <v>35</v>
      </c>
    </row>
    <row r="14" spans="2:7" x14ac:dyDescent="0.25">
      <c r="B14" s="37" t="s">
        <v>85</v>
      </c>
      <c r="C14" s="46">
        <v>290</v>
      </c>
      <c r="D14" s="46">
        <v>3318</v>
      </c>
      <c r="E14" s="51">
        <f>IFERROR(C14/D14,"")</f>
        <v>8.7402049427365888E-2</v>
      </c>
      <c r="G14" s="54"/>
    </row>
    <row r="15" spans="2:7" x14ac:dyDescent="0.25">
      <c r="B15" s="37" t="s">
        <v>86</v>
      </c>
      <c r="C15" s="46">
        <v>3467</v>
      </c>
      <c r="D15" s="46">
        <v>47047</v>
      </c>
      <c r="E15" s="51">
        <f>IFERROR(C15/D15,"")</f>
        <v>7.3692265181626887E-2</v>
      </c>
      <c r="G15" s="54"/>
    </row>
    <row r="16" spans="2:7" x14ac:dyDescent="0.25">
      <c r="B16" s="37" t="s">
        <v>48</v>
      </c>
      <c r="C16" s="46">
        <v>40000</v>
      </c>
      <c r="D16" s="46">
        <v>842405</v>
      </c>
      <c r="E16" s="51">
        <f>IFERROR(C16/D16,"")</f>
        <v>4.748309898445522E-2</v>
      </c>
      <c r="G16" s="55"/>
    </row>
    <row r="17" spans="2:7" x14ac:dyDescent="0.25">
      <c r="B17" s="16" t="s">
        <v>10</v>
      </c>
      <c r="C17" s="52">
        <f>SUM(C14:C16)</f>
        <v>43757</v>
      </c>
      <c r="D17" s="52">
        <f>SUM(D14:D16)</f>
        <v>892770</v>
      </c>
      <c r="E17" s="53">
        <f>IFERROR(C17/D17,0)</f>
        <v>4.9012623632066488E-2</v>
      </c>
      <c r="G17" s="55"/>
    </row>
    <row r="18" spans="2:7" x14ac:dyDescent="0.25">
      <c r="G18" s="55"/>
    </row>
    <row r="19" spans="2:7" x14ac:dyDescent="0.25">
      <c r="C19" s="55"/>
      <c r="F19" t="s">
        <v>117</v>
      </c>
      <c r="G19" s="54"/>
    </row>
    <row r="20" spans="2:7" x14ac:dyDescent="0.25">
      <c r="C20" s="55"/>
      <c r="D20" s="56"/>
      <c r="G20" s="54"/>
    </row>
    <row r="21" spans="2:7" x14ac:dyDescent="0.25">
      <c r="D21" s="56"/>
      <c r="E21" t="s">
        <v>117</v>
      </c>
      <c r="G21" s="54"/>
    </row>
    <row r="22" spans="2:7" x14ac:dyDescent="0.25">
      <c r="D22" s="56"/>
      <c r="G22" s="54"/>
    </row>
    <row r="23" spans="2:7" x14ac:dyDescent="0.25">
      <c r="D23" s="56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6222-AD21-40BB-AFB9-614D267B69D7}">
  <dimension ref="B2:I23"/>
  <sheetViews>
    <sheetView showGridLines="0" tabSelected="1" zoomScale="85" zoomScaleNormal="85" workbookViewId="0">
      <selection activeCell="H13" sqref="H13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70" t="s">
        <v>36</v>
      </c>
      <c r="C2" s="70"/>
      <c r="D2" s="70"/>
      <c r="E2" s="70"/>
    </row>
    <row r="3" spans="2:9" ht="15" customHeight="1" x14ac:dyDescent="0.25">
      <c r="B3" s="77" t="s">
        <v>37</v>
      </c>
      <c r="C3" s="77"/>
      <c r="D3" s="77"/>
      <c r="E3" s="77"/>
    </row>
    <row r="4" spans="2:9" x14ac:dyDescent="0.25">
      <c r="B4" s="70" t="s">
        <v>1</v>
      </c>
      <c r="C4" s="70"/>
      <c r="D4" s="70"/>
      <c r="E4" s="70"/>
    </row>
    <row r="5" spans="2:9" x14ac:dyDescent="0.25">
      <c r="B5" s="62"/>
      <c r="C5" s="62"/>
      <c r="D5" s="62"/>
      <c r="E5" s="62"/>
    </row>
    <row r="6" spans="2:9" x14ac:dyDescent="0.25">
      <c r="B6" t="s">
        <v>2</v>
      </c>
      <c r="C6" t="s">
        <v>87</v>
      </c>
    </row>
    <row r="7" spans="2:9" x14ac:dyDescent="0.25">
      <c r="B7" t="s">
        <v>3</v>
      </c>
      <c r="C7" s="61">
        <v>2019</v>
      </c>
    </row>
    <row r="8" spans="2:9" x14ac:dyDescent="0.25">
      <c r="B8" t="s">
        <v>4</v>
      </c>
      <c r="C8" t="s">
        <v>118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72" t="s">
        <v>39</v>
      </c>
      <c r="D10" s="72"/>
      <c r="E10" s="72"/>
    </row>
    <row r="12" spans="2:9" ht="56.25" customHeight="1" x14ac:dyDescent="0.25">
      <c r="B12" s="34" t="s">
        <v>40</v>
      </c>
      <c r="C12" s="35" t="s">
        <v>41</v>
      </c>
      <c r="D12" s="35" t="s">
        <v>42</v>
      </c>
      <c r="E12" s="34" t="s">
        <v>43</v>
      </c>
      <c r="F12" s="36"/>
    </row>
    <row r="13" spans="2:9" x14ac:dyDescent="0.25">
      <c r="B13" s="37">
        <v>123</v>
      </c>
      <c r="C13" s="46">
        <v>1690363</v>
      </c>
      <c r="D13" s="46">
        <v>1690363</v>
      </c>
      <c r="E13" s="57">
        <v>1</v>
      </c>
      <c r="I13" s="48"/>
    </row>
    <row r="14" spans="2:9" x14ac:dyDescent="0.25">
      <c r="B14" s="49">
        <v>102</v>
      </c>
      <c r="C14" s="46">
        <v>11071</v>
      </c>
      <c r="D14" s="46">
        <v>11071</v>
      </c>
      <c r="E14" s="57">
        <v>1</v>
      </c>
      <c r="I14" s="48"/>
    </row>
    <row r="15" spans="2:9" x14ac:dyDescent="0.25">
      <c r="B15" s="49">
        <v>103</v>
      </c>
      <c r="C15" s="46">
        <v>53816</v>
      </c>
      <c r="D15" s="46">
        <v>53816</v>
      </c>
      <c r="E15" s="57">
        <v>1</v>
      </c>
      <c r="I15" s="48"/>
    </row>
    <row r="16" spans="2:9" ht="48.75" customHeight="1" x14ac:dyDescent="0.25">
      <c r="B16" s="18" t="s">
        <v>47</v>
      </c>
      <c r="C16" s="19" t="s">
        <v>44</v>
      </c>
      <c r="D16" s="35" t="s">
        <v>45</v>
      </c>
      <c r="E16" s="18" t="s">
        <v>46</v>
      </c>
    </row>
    <row r="17" spans="2:5" x14ac:dyDescent="0.25">
      <c r="B17" s="37">
        <v>123</v>
      </c>
      <c r="C17" s="46">
        <v>771882</v>
      </c>
      <c r="D17" s="46">
        <v>842405</v>
      </c>
      <c r="E17" s="47">
        <v>0.91628373525798157</v>
      </c>
    </row>
    <row r="18" spans="2:5" x14ac:dyDescent="0.25">
      <c r="B18" s="49">
        <v>102</v>
      </c>
      <c r="C18" s="46">
        <v>3120</v>
      </c>
      <c r="D18" s="46">
        <v>3318</v>
      </c>
      <c r="E18" s="47">
        <v>0.94032549728752257</v>
      </c>
    </row>
    <row r="19" spans="2:5" x14ac:dyDescent="0.25">
      <c r="B19" s="37">
        <v>103</v>
      </c>
      <c r="C19" s="46">
        <v>44885</v>
      </c>
      <c r="D19" s="46">
        <v>47047</v>
      </c>
      <c r="E19" s="47">
        <v>0.95404595404595405</v>
      </c>
    </row>
    <row r="22" spans="2:5" x14ac:dyDescent="0.25">
      <c r="B22" s="33" t="s">
        <v>116</v>
      </c>
      <c r="C22" s="33"/>
      <c r="D22" s="33"/>
      <c r="E22" s="33"/>
    </row>
    <row r="23" spans="2:5" x14ac:dyDescent="0.25">
      <c r="B23" s="33" t="s">
        <v>82</v>
      </c>
      <c r="C23" s="33"/>
      <c r="D23" s="33"/>
      <c r="E23" s="33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2019-06-21T20:47:34Z</dcterms:modified>
</cp:coreProperties>
</file>